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7370" windowHeight="7395" tabRatio="661" firstSheet="4" activeTab="10"/>
  </bookViews>
  <sheets>
    <sheet name="INSTRUCTIONS" sheetId="10" r:id="rId1"/>
    <sheet name="TCV &amp; ASSESSED SUMMARY" sheetId="13" r:id="rId2"/>
    <sheet name="ASSET SUMMARY" sheetId="1" r:id="rId3"/>
    <sheet name="WIND ENERGY SYSTEMS" sheetId="2" r:id="rId4"/>
    <sheet name="WTG ADDITIONS" sheetId="5" r:id="rId5"/>
    <sheet name="UTILITY SYSTEMS" sheetId="3" r:id="rId6"/>
    <sheet name="UTILITY ADDITIONS" sheetId="9" r:id="rId7"/>
    <sheet name="TCV &amp; ASSESSED" sheetId="4" r:id="rId8"/>
    <sheet name="Historical $" sheetId="11" r:id="rId9"/>
    <sheet name="Part 2 Proration" sheetId="12" r:id="rId10"/>
    <sheet name="AE 4565" sheetId="14" r:id="rId11"/>
  </sheets>
  <calcPr calcId="145621"/>
</workbook>
</file>

<file path=xl/calcChain.xml><?xml version="1.0" encoding="utf-8"?>
<calcChain xmlns="http://schemas.openxmlformats.org/spreadsheetml/2006/main">
  <c r="A2" i="14" l="1"/>
  <c r="B50" i="14"/>
  <c r="D49" i="14"/>
  <c r="D48" i="14"/>
  <c r="A48" i="14"/>
  <c r="D47" i="14"/>
  <c r="A47" i="14"/>
  <c r="D46" i="14"/>
  <c r="A46" i="14"/>
  <c r="D45" i="14"/>
  <c r="A45" i="14"/>
  <c r="D44" i="14"/>
  <c r="A44" i="14"/>
  <c r="D43" i="14"/>
  <c r="A43" i="14"/>
  <c r="D42" i="14"/>
  <c r="A42" i="14"/>
  <c r="D41" i="14"/>
  <c r="A41" i="14"/>
  <c r="D40" i="14"/>
  <c r="A40" i="14"/>
  <c r="D39" i="14"/>
  <c r="A39" i="14"/>
  <c r="D38" i="14"/>
  <c r="A38" i="14"/>
  <c r="D37" i="14"/>
  <c r="A37" i="14"/>
  <c r="D36" i="14"/>
  <c r="A36" i="14"/>
  <c r="D35" i="14"/>
  <c r="A35" i="14"/>
  <c r="D34" i="14"/>
  <c r="D50" i="14" s="1"/>
  <c r="A34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9" i="14" s="1"/>
  <c r="D53" i="14" s="1"/>
  <c r="E2" i="14"/>
  <c r="G30" i="11" l="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D22" i="12" l="1"/>
  <c r="D21" i="12"/>
  <c r="D20" i="12"/>
  <c r="C31" i="11" l="1"/>
  <c r="A46" i="11"/>
  <c r="A47" i="11"/>
  <c r="A48" i="11"/>
  <c r="A49" i="11"/>
  <c r="A50" i="11"/>
  <c r="A51" i="11"/>
  <c r="A52" i="11"/>
  <c r="E53" i="11"/>
  <c r="E55" i="11"/>
  <c r="E57" i="11"/>
  <c r="B5" i="4" l="1"/>
  <c r="B3" i="2" l="1"/>
  <c r="I1" i="12" l="1"/>
  <c r="AS13" i="9" l="1"/>
  <c r="G21" i="3" l="1"/>
  <c r="G45" i="3" s="1"/>
  <c r="A8" i="13" l="1"/>
  <c r="B8" i="13"/>
  <c r="S35" i="4" l="1"/>
  <c r="S36" i="4"/>
  <c r="S37" i="4"/>
  <c r="S47" i="4"/>
  <c r="S49" i="4"/>
  <c r="E46" i="13"/>
  <c r="A47" i="13"/>
  <c r="B47" i="13"/>
  <c r="C47" i="13"/>
  <c r="D47" i="13"/>
  <c r="E47" i="13"/>
  <c r="A48" i="13"/>
  <c r="B48" i="13"/>
  <c r="C48" i="13"/>
  <c r="D48" i="13"/>
  <c r="E48" i="13"/>
  <c r="C56" i="13"/>
  <c r="D56" i="13"/>
  <c r="C58" i="13"/>
  <c r="D58" i="13"/>
  <c r="C60" i="13"/>
  <c r="A64" i="13"/>
  <c r="A13" i="13"/>
  <c r="B13" i="13"/>
  <c r="C13" i="13"/>
  <c r="D13" i="13"/>
  <c r="A14" i="13"/>
  <c r="B14" i="13"/>
  <c r="C14" i="13"/>
  <c r="D14" i="13"/>
  <c r="A31" i="13"/>
  <c r="U12" i="4"/>
  <c r="E12" i="13" s="1"/>
  <c r="U13" i="4"/>
  <c r="E13" i="13" s="1"/>
  <c r="U14" i="4"/>
  <c r="E14" i="13" s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A11" i="5"/>
  <c r="A15" i="11" s="1"/>
  <c r="A12" i="5"/>
  <c r="A16" i="11" s="1"/>
  <c r="A13" i="5"/>
  <c r="A17" i="11" s="1"/>
  <c r="A14" i="5"/>
  <c r="A18" i="11" s="1"/>
  <c r="A15" i="5"/>
  <c r="A19" i="11" s="1"/>
  <c r="A16" i="5"/>
  <c r="A20" i="11" s="1"/>
  <c r="A17" i="5"/>
  <c r="A21" i="11" s="1"/>
  <c r="A18" i="5"/>
  <c r="A22" i="11" s="1"/>
  <c r="A19" i="5"/>
  <c r="A23" i="11" s="1"/>
  <c r="A20" i="5"/>
  <c r="A24" i="11" s="1"/>
  <c r="A21" i="5"/>
  <c r="A25" i="11" s="1"/>
  <c r="A22" i="5"/>
  <c r="A26" i="11" s="1"/>
  <c r="A23" i="5"/>
  <c r="A27" i="11" s="1"/>
  <c r="A24" i="5"/>
  <c r="A28" i="11" s="1"/>
  <c r="A25" i="5"/>
  <c r="A29" i="11" s="1"/>
  <c r="A26" i="5"/>
  <c r="A30" i="11" s="1"/>
  <c r="A7" i="13" l="1"/>
  <c r="A41" i="13" s="1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U12" i="5" l="1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0" i="9"/>
  <c r="AU22" i="9"/>
  <c r="AU24" i="9"/>
  <c r="B8" i="1" l="1"/>
  <c r="B7" i="13" s="1"/>
  <c r="B41" i="13" s="1"/>
  <c r="B3" i="11" l="1"/>
  <c r="B5" i="11"/>
  <c r="B6" i="11"/>
  <c r="B7" i="11"/>
  <c r="B8" i="11"/>
  <c r="AT20" i="9"/>
  <c r="S45" i="4" s="1"/>
  <c r="O45" i="4"/>
  <c r="A56" i="13" s="1"/>
  <c r="O47" i="4"/>
  <c r="A58" i="13" s="1"/>
  <c r="O49" i="4"/>
  <c r="A60" i="13" s="1"/>
  <c r="A58" i="11" l="1"/>
  <c r="A59" i="11"/>
  <c r="A60" i="11"/>
  <c r="A56" i="11"/>
  <c r="A54" i="11"/>
  <c r="B4" i="11" l="1"/>
  <c r="I29" i="3" l="1"/>
  <c r="C27" i="9" s="1"/>
  <c r="I27" i="3"/>
  <c r="C25" i="9" s="1"/>
  <c r="F52" i="4"/>
  <c r="E60" i="13" l="1"/>
  <c r="B25" i="9"/>
  <c r="B26" i="9"/>
  <c r="G18" i="9"/>
  <c r="G15" i="9"/>
  <c r="B13" i="9" l="1"/>
  <c r="B14" i="9"/>
  <c r="B15" i="9"/>
  <c r="B16" i="9"/>
  <c r="B17" i="9"/>
  <c r="B18" i="9"/>
  <c r="B19" i="9"/>
  <c r="A13" i="9"/>
  <c r="AU13" i="9" s="1"/>
  <c r="A14" i="9"/>
  <c r="AU14" i="9" s="1"/>
  <c r="A15" i="9"/>
  <c r="AU15" i="9" s="1"/>
  <c r="A16" i="9"/>
  <c r="AU16" i="9" s="1"/>
  <c r="A17" i="9"/>
  <c r="AU17" i="9" s="1"/>
  <c r="A18" i="9"/>
  <c r="AU18" i="9" s="1"/>
  <c r="A19" i="9"/>
  <c r="AU19" i="9" s="1"/>
  <c r="G13" i="9"/>
  <c r="K14" i="5"/>
  <c r="G26" i="9" l="1"/>
  <c r="W13" i="9"/>
  <c r="B23" i="9"/>
  <c r="G16" i="9"/>
  <c r="G14" i="9"/>
  <c r="K50" i="4" l="1"/>
  <c r="K51" i="4"/>
  <c r="K52" i="4"/>
  <c r="K48" i="4"/>
  <c r="K46" i="4"/>
  <c r="K38" i="4"/>
  <c r="K39" i="4"/>
  <c r="K40" i="4"/>
  <c r="K41" i="4"/>
  <c r="K42" i="4"/>
  <c r="K43" i="4"/>
  <c r="K44" i="4"/>
  <c r="R49" i="4" l="1"/>
  <c r="D60" i="13" s="1"/>
  <c r="K53" i="4"/>
  <c r="B2" i="4"/>
  <c r="B56" i="4" s="1"/>
  <c r="B3" i="4"/>
  <c r="B57" i="4" s="1"/>
  <c r="B4" i="4"/>
  <c r="B58" i="4" s="1"/>
  <c r="B59" i="4"/>
  <c r="B6" i="4"/>
  <c r="B60" i="4" s="1"/>
  <c r="B7" i="4"/>
  <c r="B61" i="4" s="1"/>
  <c r="A56" i="4"/>
  <c r="A57" i="4"/>
  <c r="A58" i="4"/>
  <c r="A59" i="4"/>
  <c r="A60" i="4"/>
  <c r="A61" i="4"/>
  <c r="D19" i="12" l="1"/>
  <c r="D18" i="12"/>
  <c r="E8" i="12"/>
  <c r="E7" i="12"/>
  <c r="E6" i="12"/>
  <c r="E9" i="12" s="1"/>
  <c r="E28" i="9" l="1"/>
  <c r="I28" i="9"/>
  <c r="M28" i="9"/>
  <c r="Q28" i="9"/>
  <c r="U28" i="9"/>
  <c r="Y28" i="9"/>
  <c r="AC28" i="9"/>
  <c r="AG28" i="9"/>
  <c r="AK28" i="9"/>
  <c r="AO28" i="9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O27" i="5"/>
  <c r="AK27" i="5"/>
  <c r="AG27" i="5"/>
  <c r="AC27" i="5"/>
  <c r="Y27" i="5"/>
  <c r="U27" i="5"/>
  <c r="Q27" i="5"/>
  <c r="M27" i="5"/>
  <c r="I27" i="5"/>
  <c r="E27" i="5"/>
  <c r="AS27" i="5" l="1"/>
  <c r="E12" i="1" s="1"/>
  <c r="M52" i="4"/>
  <c r="I52" i="4"/>
  <c r="J52" i="4" s="1"/>
  <c r="H52" i="4"/>
  <c r="M51" i="4"/>
  <c r="M50" i="4"/>
  <c r="M48" i="4"/>
  <c r="M46" i="4"/>
  <c r="P45" i="4"/>
  <c r="B56" i="13" s="1"/>
  <c r="P47" i="4"/>
  <c r="B58" i="13" s="1"/>
  <c r="A50" i="4"/>
  <c r="O50" i="4" s="1"/>
  <c r="A61" i="13" s="1"/>
  <c r="B50" i="4"/>
  <c r="C50" i="4"/>
  <c r="D50" i="4"/>
  <c r="E50" i="4"/>
  <c r="A51" i="4"/>
  <c r="O51" i="4" s="1"/>
  <c r="A62" i="13" s="1"/>
  <c r="B51" i="4"/>
  <c r="C51" i="4"/>
  <c r="D51" i="4"/>
  <c r="E51" i="4"/>
  <c r="A52" i="4"/>
  <c r="O52" i="4" s="1"/>
  <c r="A63" i="13" s="1"/>
  <c r="B52" i="4"/>
  <c r="C52" i="4"/>
  <c r="D52" i="4"/>
  <c r="E52" i="4"/>
  <c r="A48" i="4"/>
  <c r="O48" i="4" s="1"/>
  <c r="A59" i="13" s="1"/>
  <c r="B48" i="4"/>
  <c r="C48" i="4"/>
  <c r="D48" i="4"/>
  <c r="E48" i="4"/>
  <c r="A46" i="4"/>
  <c r="O46" i="4" s="1"/>
  <c r="A57" i="13" s="1"/>
  <c r="B46" i="4"/>
  <c r="C46" i="4"/>
  <c r="D46" i="4"/>
  <c r="E46" i="4"/>
  <c r="M44" i="4"/>
  <c r="M43" i="4"/>
  <c r="M42" i="4"/>
  <c r="M41" i="4"/>
  <c r="M40" i="4"/>
  <c r="M39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A38" i="4"/>
  <c r="O38" i="4" s="1"/>
  <c r="A49" i="13" s="1"/>
  <c r="A39" i="4"/>
  <c r="O39" i="4" s="1"/>
  <c r="A50" i="13" s="1"/>
  <c r="A40" i="4"/>
  <c r="O40" i="4" s="1"/>
  <c r="A51" i="13" s="1"/>
  <c r="A41" i="4"/>
  <c r="O41" i="4" s="1"/>
  <c r="A52" i="13" s="1"/>
  <c r="A42" i="4"/>
  <c r="O42" i="4" s="1"/>
  <c r="A53" i="13" s="1"/>
  <c r="A43" i="4"/>
  <c r="O43" i="4" s="1"/>
  <c r="A54" i="13" s="1"/>
  <c r="A44" i="4"/>
  <c r="O44" i="4" s="1"/>
  <c r="A55" i="13" s="1"/>
  <c r="A25" i="9"/>
  <c r="AU25" i="9" s="1"/>
  <c r="A26" i="9"/>
  <c r="AU26" i="9" s="1"/>
  <c r="A27" i="9"/>
  <c r="AU27" i="9" s="1"/>
  <c r="A23" i="9"/>
  <c r="AU23" i="9" s="1"/>
  <c r="A21" i="9"/>
  <c r="AU21" i="9" s="1"/>
  <c r="B27" i="9"/>
  <c r="B21" i="9"/>
  <c r="AQ27" i="9"/>
  <c r="AS27" i="9" s="1"/>
  <c r="AT27" i="9" s="1"/>
  <c r="E60" i="11" s="1"/>
  <c r="AM27" i="9"/>
  <c r="AI27" i="9"/>
  <c r="AE27" i="9"/>
  <c r="AA27" i="9"/>
  <c r="W27" i="9"/>
  <c r="S27" i="9"/>
  <c r="O27" i="9"/>
  <c r="K27" i="9"/>
  <c r="G27" i="9"/>
  <c r="AQ26" i="9"/>
  <c r="AS26" i="9" s="1"/>
  <c r="AM26" i="9"/>
  <c r="AI26" i="9"/>
  <c r="AE26" i="9"/>
  <c r="AA26" i="9"/>
  <c r="W26" i="9"/>
  <c r="S26" i="9"/>
  <c r="O26" i="9"/>
  <c r="K26" i="9"/>
  <c r="AQ25" i="9"/>
  <c r="AS25" i="9" s="1"/>
  <c r="AT25" i="9" s="1"/>
  <c r="E58" i="11" s="1"/>
  <c r="AM25" i="9"/>
  <c r="AI25" i="9"/>
  <c r="AE25" i="9"/>
  <c r="AA25" i="9"/>
  <c r="W25" i="9"/>
  <c r="S25" i="9"/>
  <c r="O25" i="9"/>
  <c r="K25" i="9"/>
  <c r="G25" i="9"/>
  <c r="AQ23" i="9"/>
  <c r="AS23" i="9" s="1"/>
  <c r="AM23" i="9"/>
  <c r="AI23" i="9"/>
  <c r="AE23" i="9"/>
  <c r="AA23" i="9"/>
  <c r="W23" i="9"/>
  <c r="S23" i="9"/>
  <c r="O23" i="9"/>
  <c r="K23" i="9"/>
  <c r="G23" i="9"/>
  <c r="AQ21" i="9"/>
  <c r="AS21" i="9" s="1"/>
  <c r="AM21" i="9"/>
  <c r="AI21" i="9"/>
  <c r="AE21" i="9"/>
  <c r="AA21" i="9"/>
  <c r="W21" i="9"/>
  <c r="S21" i="9"/>
  <c r="O21" i="9"/>
  <c r="K21" i="9"/>
  <c r="G21" i="9"/>
  <c r="AQ19" i="9"/>
  <c r="AS19" i="9" s="1"/>
  <c r="AM19" i="9"/>
  <c r="AI19" i="9"/>
  <c r="AE19" i="9"/>
  <c r="AA19" i="9"/>
  <c r="W19" i="9"/>
  <c r="S19" i="9"/>
  <c r="O19" i="9"/>
  <c r="K19" i="9"/>
  <c r="G19" i="9"/>
  <c r="AQ18" i="9"/>
  <c r="AS18" i="9" s="1"/>
  <c r="AM18" i="9"/>
  <c r="AI18" i="9"/>
  <c r="AE18" i="9"/>
  <c r="AA18" i="9"/>
  <c r="W18" i="9"/>
  <c r="S18" i="9"/>
  <c r="O18" i="9"/>
  <c r="K18" i="9"/>
  <c r="AQ17" i="9"/>
  <c r="AS17" i="9" s="1"/>
  <c r="AM17" i="9"/>
  <c r="AI17" i="9"/>
  <c r="AE17" i="9"/>
  <c r="AA17" i="9"/>
  <c r="W17" i="9"/>
  <c r="S17" i="9"/>
  <c r="O17" i="9"/>
  <c r="K17" i="9"/>
  <c r="G17" i="9"/>
  <c r="AQ16" i="9"/>
  <c r="AS16" i="9" s="1"/>
  <c r="AM16" i="9"/>
  <c r="AI16" i="9"/>
  <c r="AE16" i="9"/>
  <c r="AA16" i="9"/>
  <c r="W16" i="9"/>
  <c r="S16" i="9"/>
  <c r="O16" i="9"/>
  <c r="K16" i="9"/>
  <c r="AQ15" i="9"/>
  <c r="AS15" i="9" s="1"/>
  <c r="AM15" i="9"/>
  <c r="AI15" i="9"/>
  <c r="AE15" i="9"/>
  <c r="AA15" i="9"/>
  <c r="W15" i="9"/>
  <c r="S15" i="9"/>
  <c r="O15" i="9"/>
  <c r="K15" i="9"/>
  <c r="AQ14" i="9"/>
  <c r="AS14" i="9" s="1"/>
  <c r="AM14" i="9"/>
  <c r="AI14" i="9"/>
  <c r="AE14" i="9"/>
  <c r="AA14" i="9"/>
  <c r="W14" i="9"/>
  <c r="S14" i="9"/>
  <c r="O14" i="9"/>
  <c r="K14" i="9"/>
  <c r="AQ13" i="9"/>
  <c r="AM13" i="9"/>
  <c r="AI13" i="9"/>
  <c r="AE13" i="9"/>
  <c r="AA13" i="9"/>
  <c r="S13" i="9"/>
  <c r="O13" i="9"/>
  <c r="K13" i="9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K26" i="5"/>
  <c r="K25" i="5"/>
  <c r="K24" i="5"/>
  <c r="K23" i="5"/>
  <c r="K22" i="5"/>
  <c r="K21" i="5"/>
  <c r="K20" i="5"/>
  <c r="K19" i="5"/>
  <c r="K18" i="5"/>
  <c r="K17" i="5"/>
  <c r="K16" i="5"/>
  <c r="K15" i="5"/>
  <c r="K13" i="5"/>
  <c r="K12" i="5"/>
  <c r="K11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8" i="9" l="1"/>
  <c r="S52" i="4"/>
  <c r="E63" i="13" s="1"/>
  <c r="C60" i="11"/>
  <c r="AA28" i="9"/>
  <c r="AI28" i="9"/>
  <c r="AS28" i="9"/>
  <c r="W28" i="9"/>
  <c r="S50" i="4"/>
  <c r="E61" i="13" s="1"/>
  <c r="AU11" i="5"/>
  <c r="AQ27" i="5"/>
  <c r="AQ28" i="9"/>
  <c r="E21" i="1"/>
  <c r="O28" i="9"/>
  <c r="K28" i="9"/>
  <c r="AE28" i="9"/>
  <c r="AM28" i="9"/>
  <c r="S28" i="9"/>
  <c r="N52" i="4"/>
  <c r="E53" i="4"/>
  <c r="K27" i="5"/>
  <c r="S27" i="5"/>
  <c r="AA27" i="5"/>
  <c r="AI27" i="5"/>
  <c r="G27" i="5"/>
  <c r="O27" i="5"/>
  <c r="W27" i="5"/>
  <c r="AE27" i="5"/>
  <c r="AM27" i="5"/>
  <c r="AR12" i="5"/>
  <c r="R16" i="4" s="1"/>
  <c r="B16" i="13" s="1"/>
  <c r="AR14" i="5"/>
  <c r="R18" i="4" s="1"/>
  <c r="B18" i="13" s="1"/>
  <c r="AR16" i="5"/>
  <c r="R20" i="4" s="1"/>
  <c r="B20" i="13" s="1"/>
  <c r="AR18" i="5"/>
  <c r="R22" i="4" s="1"/>
  <c r="B22" i="13" s="1"/>
  <c r="AR20" i="5"/>
  <c r="R24" i="4" s="1"/>
  <c r="B24" i="13" s="1"/>
  <c r="AR22" i="5"/>
  <c r="R26" i="4" s="1"/>
  <c r="B26" i="13" s="1"/>
  <c r="AR24" i="5"/>
  <c r="R28" i="4" s="1"/>
  <c r="B28" i="13" s="1"/>
  <c r="AR26" i="5"/>
  <c r="R30" i="4" s="1"/>
  <c r="B30" i="13" s="1"/>
  <c r="AR13" i="5"/>
  <c r="R17" i="4" s="1"/>
  <c r="B17" i="13" s="1"/>
  <c r="AR15" i="5"/>
  <c r="R19" i="4" s="1"/>
  <c r="B19" i="13" s="1"/>
  <c r="AR17" i="5"/>
  <c r="R21" i="4" s="1"/>
  <c r="B21" i="13" s="1"/>
  <c r="AR19" i="5"/>
  <c r="R23" i="4" s="1"/>
  <c r="B23" i="13" s="1"/>
  <c r="AR21" i="5"/>
  <c r="R25" i="4" s="1"/>
  <c r="B25" i="13" s="1"/>
  <c r="AR23" i="5"/>
  <c r="R27" i="4" s="1"/>
  <c r="B27" i="13" s="1"/>
  <c r="AR25" i="5"/>
  <c r="R29" i="4" s="1"/>
  <c r="B29" i="13" s="1"/>
  <c r="AR15" i="9"/>
  <c r="P40" i="4" s="1"/>
  <c r="B51" i="13" s="1"/>
  <c r="AR17" i="9"/>
  <c r="P42" i="4" s="1"/>
  <c r="B53" i="13" s="1"/>
  <c r="AR19" i="9"/>
  <c r="P44" i="4" s="1"/>
  <c r="B55" i="13" s="1"/>
  <c r="AR23" i="9"/>
  <c r="P48" i="4" s="1"/>
  <c r="B59" i="13" s="1"/>
  <c r="AR21" i="9"/>
  <c r="P46" i="4" s="1"/>
  <c r="B57" i="13" s="1"/>
  <c r="AR25" i="9"/>
  <c r="P50" i="4" s="1"/>
  <c r="B61" i="13" s="1"/>
  <c r="AR27" i="9"/>
  <c r="P52" i="4" s="1"/>
  <c r="B63" i="13" s="1"/>
  <c r="AR13" i="9"/>
  <c r="AR14" i="9"/>
  <c r="P39" i="4" s="1"/>
  <c r="B50" i="13" s="1"/>
  <c r="AR16" i="9"/>
  <c r="P41" i="4" s="1"/>
  <c r="B52" i="13" s="1"/>
  <c r="AR18" i="9"/>
  <c r="P43" i="4" s="1"/>
  <c r="B54" i="13" s="1"/>
  <c r="P49" i="4"/>
  <c r="B60" i="13" s="1"/>
  <c r="AR26" i="9"/>
  <c r="P51" i="4" s="1"/>
  <c r="B62" i="13" s="1"/>
  <c r="AR11" i="5"/>
  <c r="Q52" i="4" l="1"/>
  <c r="C63" i="13" s="1"/>
  <c r="P38" i="4"/>
  <c r="B49" i="13" s="1"/>
  <c r="AR28" i="9"/>
  <c r="R15" i="4"/>
  <c r="B15" i="13" s="1"/>
  <c r="AR27" i="5"/>
  <c r="R31" i="4" l="1"/>
  <c r="B31" i="13" s="1"/>
  <c r="P53" i="4"/>
  <c r="B64" i="13" s="1"/>
  <c r="R52" i="4"/>
  <c r="D63" i="13" s="1"/>
  <c r="M38" i="4"/>
  <c r="M53" i="4" s="1"/>
  <c r="B6" i="5" l="1"/>
  <c r="B1" i="5"/>
  <c r="B2" i="5"/>
  <c r="B3" i="5"/>
  <c r="B4" i="5"/>
  <c r="B5" i="5"/>
  <c r="A6" i="5"/>
  <c r="K31" i="4" l="1"/>
  <c r="M15" i="4"/>
  <c r="O15" i="4" s="1"/>
  <c r="M16" i="4"/>
  <c r="O16" i="4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O28" i="4" s="1"/>
  <c r="M29" i="4"/>
  <c r="O29" i="4" s="1"/>
  <c r="M30" i="4"/>
  <c r="O30" i="4" s="1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15" i="4"/>
  <c r="C15" i="4"/>
  <c r="D15" i="4"/>
  <c r="E15" i="4"/>
  <c r="F15" i="4"/>
  <c r="Q15" i="4"/>
  <c r="A15" i="13" s="1"/>
  <c r="Q16" i="4"/>
  <c r="A16" i="13" s="1"/>
  <c r="Q17" i="4"/>
  <c r="A17" i="13" s="1"/>
  <c r="Q18" i="4"/>
  <c r="A18" i="13" s="1"/>
  <c r="Q19" i="4"/>
  <c r="A19" i="13" s="1"/>
  <c r="Q20" i="4"/>
  <c r="A20" i="13" s="1"/>
  <c r="Q21" i="4"/>
  <c r="A21" i="13" s="1"/>
  <c r="Q22" i="4"/>
  <c r="A22" i="13" s="1"/>
  <c r="Q23" i="4"/>
  <c r="A23" i="13" s="1"/>
  <c r="Q24" i="4"/>
  <c r="A24" i="13" s="1"/>
  <c r="Q25" i="4"/>
  <c r="A25" i="13" s="1"/>
  <c r="Q26" i="4"/>
  <c r="A26" i="13" s="1"/>
  <c r="Q27" i="4"/>
  <c r="A27" i="13" s="1"/>
  <c r="Q28" i="4"/>
  <c r="A28" i="13" s="1"/>
  <c r="Q29" i="4"/>
  <c r="A29" i="13" s="1"/>
  <c r="Q30" i="4"/>
  <c r="A30" i="13" s="1"/>
  <c r="O31" i="4" l="1"/>
  <c r="M31" i="4"/>
  <c r="I28" i="3" l="1"/>
  <c r="C26" i="9" s="1"/>
  <c r="AT26" i="9" s="1"/>
  <c r="E59" i="11" l="1"/>
  <c r="S51" i="4"/>
  <c r="E62" i="13" s="1"/>
  <c r="C59" i="11"/>
  <c r="F51" i="4"/>
  <c r="H51" i="4" s="1"/>
  <c r="I30" i="3"/>
  <c r="J12" i="2"/>
  <c r="C11" i="5" s="1"/>
  <c r="I51" i="4" l="1"/>
  <c r="J51" i="4" s="1"/>
  <c r="N51" i="4" s="1"/>
  <c r="Q51" i="4" s="1"/>
  <c r="C62" i="13" s="1"/>
  <c r="G15" i="4"/>
  <c r="H15" i="4" s="1"/>
  <c r="I20" i="3"/>
  <c r="I19" i="3"/>
  <c r="I18" i="3"/>
  <c r="I17" i="3"/>
  <c r="I16" i="3"/>
  <c r="I15" i="3"/>
  <c r="B11" i="1"/>
  <c r="R51" i="4" l="1"/>
  <c r="D62" i="13" s="1"/>
  <c r="F42" i="4"/>
  <c r="H42" i="4" s="1"/>
  <c r="C17" i="9"/>
  <c r="AT17" i="9" s="1"/>
  <c r="E50" i="11" s="1"/>
  <c r="F44" i="4"/>
  <c r="I44" i="4" s="1"/>
  <c r="J44" i="4" s="1"/>
  <c r="N44" i="4" s="1"/>
  <c r="Q44" i="4" s="1"/>
  <c r="C55" i="13" s="1"/>
  <c r="C19" i="9"/>
  <c r="AT19" i="9" s="1"/>
  <c r="E52" i="11" s="1"/>
  <c r="F41" i="4"/>
  <c r="I41" i="4" s="1"/>
  <c r="J41" i="4" s="1"/>
  <c r="N41" i="4" s="1"/>
  <c r="Q41" i="4" s="1"/>
  <c r="C52" i="13" s="1"/>
  <c r="C16" i="9"/>
  <c r="AT16" i="9" s="1"/>
  <c r="E49" i="11" s="1"/>
  <c r="F43" i="4"/>
  <c r="H43" i="4" s="1"/>
  <c r="C18" i="9"/>
  <c r="AT18" i="9" s="1"/>
  <c r="E51" i="11" s="1"/>
  <c r="J15" i="4"/>
  <c r="F39" i="4"/>
  <c r="H39" i="4" s="1"/>
  <c r="C14" i="9"/>
  <c r="AT14" i="9" s="1"/>
  <c r="E47" i="11" s="1"/>
  <c r="F40" i="4"/>
  <c r="H40" i="4" s="1"/>
  <c r="C15" i="9"/>
  <c r="AT15" i="9" s="1"/>
  <c r="E48" i="11" s="1"/>
  <c r="AT11" i="5"/>
  <c r="H41" i="4"/>
  <c r="I43" i="4"/>
  <c r="J43" i="4" s="1"/>
  <c r="N43" i="4" s="1"/>
  <c r="Q43" i="4" s="1"/>
  <c r="C54" i="13" s="1"/>
  <c r="I42" i="4"/>
  <c r="J42" i="4" s="1"/>
  <c r="N42" i="4" s="1"/>
  <c r="Q42" i="4" s="1"/>
  <c r="C53" i="13" s="1"/>
  <c r="H44" i="4"/>
  <c r="L15" i="4" l="1"/>
  <c r="P15" i="4" s="1"/>
  <c r="U15" i="4"/>
  <c r="E15" i="13" s="1"/>
  <c r="S43" i="4"/>
  <c r="E54" i="13" s="1"/>
  <c r="S41" i="4"/>
  <c r="E52" i="13" s="1"/>
  <c r="S44" i="4"/>
  <c r="E55" i="13" s="1"/>
  <c r="S42" i="4"/>
  <c r="E53" i="13" s="1"/>
  <c r="S40" i="4"/>
  <c r="E51" i="13" s="1"/>
  <c r="S39" i="4"/>
  <c r="E50" i="13" s="1"/>
  <c r="R42" i="4"/>
  <c r="D53" i="13" s="1"/>
  <c r="R43" i="4"/>
  <c r="D54" i="13" s="1"/>
  <c r="R44" i="4"/>
  <c r="D55" i="13" s="1"/>
  <c r="R41" i="4"/>
  <c r="D52" i="13" s="1"/>
  <c r="I39" i="4"/>
  <c r="J39" i="4" s="1"/>
  <c r="N39" i="4" s="1"/>
  <c r="Q39" i="4" s="1"/>
  <c r="C50" i="13" s="1"/>
  <c r="I40" i="4"/>
  <c r="J40" i="4" s="1"/>
  <c r="N40" i="4" s="1"/>
  <c r="Q40" i="4" s="1"/>
  <c r="C51" i="13" s="1"/>
  <c r="L115" i="2"/>
  <c r="I115" i="2"/>
  <c r="H115" i="2"/>
  <c r="F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K81" i="2"/>
  <c r="L79" i="2"/>
  <c r="I79" i="2"/>
  <c r="H79" i="2"/>
  <c r="F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K45" i="2"/>
  <c r="S15" i="4" l="1"/>
  <c r="R40" i="4"/>
  <c r="D51" i="13" s="1"/>
  <c r="R39" i="4"/>
  <c r="D50" i="13" s="1"/>
  <c r="J79" i="2"/>
  <c r="J115" i="2"/>
  <c r="A2" i="9"/>
  <c r="B2" i="9"/>
  <c r="A3" i="9"/>
  <c r="B3" i="9"/>
  <c r="A4" i="9"/>
  <c r="B4" i="9"/>
  <c r="A5" i="9"/>
  <c r="B5" i="9"/>
  <c r="A6" i="9"/>
  <c r="B6" i="9"/>
  <c r="A1" i="5"/>
  <c r="A2" i="5"/>
  <c r="A3" i="5"/>
  <c r="A4" i="5"/>
  <c r="A5" i="5"/>
  <c r="A3" i="1"/>
  <c r="A2" i="13" s="1"/>
  <c r="A36" i="13" s="1"/>
  <c r="B3" i="1"/>
  <c r="B2" i="13" s="1"/>
  <c r="B36" i="13" s="1"/>
  <c r="A4" i="1"/>
  <c r="A3" i="13" s="1"/>
  <c r="A37" i="13" s="1"/>
  <c r="B4" i="1"/>
  <c r="B3" i="13" s="1"/>
  <c r="B37" i="13" s="1"/>
  <c r="A5" i="1"/>
  <c r="A4" i="13" s="1"/>
  <c r="A38" i="13" s="1"/>
  <c r="B5" i="1"/>
  <c r="B4" i="13" s="1"/>
  <c r="B38" i="13" s="1"/>
  <c r="A6" i="1"/>
  <c r="A5" i="13" s="1"/>
  <c r="A39" i="13" s="1"/>
  <c r="B6" i="1"/>
  <c r="B5" i="13" s="1"/>
  <c r="B39" i="13" s="1"/>
  <c r="A7" i="1"/>
  <c r="A6" i="13" s="1"/>
  <c r="A40" i="13" s="1"/>
  <c r="B7" i="1"/>
  <c r="B6" i="13" s="1"/>
  <c r="B40" i="13" s="1"/>
  <c r="C15" i="13" l="1"/>
  <c r="T15" i="4"/>
  <c r="D15" i="13" s="1"/>
  <c r="L21" i="3"/>
  <c r="L45" i="3" s="1"/>
  <c r="D19" i="1"/>
  <c r="E21" i="3"/>
  <c r="H21" i="3"/>
  <c r="H45" i="3" s="1"/>
  <c r="F50" i="4"/>
  <c r="I25" i="3"/>
  <c r="C23" i="9" s="1"/>
  <c r="AT23" i="9" s="1"/>
  <c r="I23" i="3"/>
  <c r="I14" i="3"/>
  <c r="C13" i="9" s="1"/>
  <c r="AT13" i="9" s="1"/>
  <c r="E46" i="11" s="1"/>
  <c r="J41" i="2"/>
  <c r="J40" i="2"/>
  <c r="J39" i="2"/>
  <c r="J38" i="2"/>
  <c r="J37" i="2"/>
  <c r="J36" i="2"/>
  <c r="J35" i="2"/>
  <c r="J34" i="2"/>
  <c r="J33" i="2"/>
  <c r="J32" i="2"/>
  <c r="J27" i="2"/>
  <c r="C26" i="5" s="1"/>
  <c r="J26" i="2"/>
  <c r="C25" i="5" s="1"/>
  <c r="J25" i="2"/>
  <c r="C24" i="5" s="1"/>
  <c r="J24" i="2"/>
  <c r="C23" i="5" s="1"/>
  <c r="J23" i="2"/>
  <c r="C22" i="5" s="1"/>
  <c r="J22" i="2"/>
  <c r="C21" i="5" s="1"/>
  <c r="J21" i="2"/>
  <c r="C20" i="5" s="1"/>
  <c r="J20" i="2"/>
  <c r="C19" i="5" s="1"/>
  <c r="J19" i="2"/>
  <c r="C18" i="5" s="1"/>
  <c r="J18" i="2"/>
  <c r="C17" i="5" s="1"/>
  <c r="J17" i="2"/>
  <c r="C16" i="5" s="1"/>
  <c r="J16" i="2"/>
  <c r="C15" i="5" s="1"/>
  <c r="J15" i="2"/>
  <c r="C14" i="5" s="1"/>
  <c r="J14" i="2"/>
  <c r="C13" i="5" s="1"/>
  <c r="J13" i="2"/>
  <c r="C12" i="5" s="1"/>
  <c r="S48" i="4" l="1"/>
  <c r="E59" i="13" s="1"/>
  <c r="E56" i="11"/>
  <c r="S38" i="4"/>
  <c r="E49" i="13" s="1"/>
  <c r="E58" i="13"/>
  <c r="F46" i="4"/>
  <c r="H46" i="4" s="1"/>
  <c r="C21" i="9"/>
  <c r="G17" i="4"/>
  <c r="H17" i="4" s="1"/>
  <c r="AT13" i="5"/>
  <c r="G19" i="4"/>
  <c r="H19" i="4" s="1"/>
  <c r="AT15" i="5"/>
  <c r="G21" i="4"/>
  <c r="H21" i="4" s="1"/>
  <c r="AT17" i="5"/>
  <c r="G23" i="4"/>
  <c r="H23" i="4" s="1"/>
  <c r="AT19" i="5"/>
  <c r="G25" i="4"/>
  <c r="H25" i="4" s="1"/>
  <c r="AT21" i="5"/>
  <c r="G27" i="4"/>
  <c r="H27" i="4" s="1"/>
  <c r="AT23" i="5"/>
  <c r="G29" i="4"/>
  <c r="H29" i="4" s="1"/>
  <c r="AT25" i="5"/>
  <c r="G16" i="4"/>
  <c r="H16" i="4" s="1"/>
  <c r="G18" i="4"/>
  <c r="H18" i="4" s="1"/>
  <c r="AT14" i="5"/>
  <c r="G20" i="4"/>
  <c r="H20" i="4" s="1"/>
  <c r="AT16" i="5"/>
  <c r="G22" i="4"/>
  <c r="H22" i="4" s="1"/>
  <c r="AT18" i="5"/>
  <c r="G24" i="4"/>
  <c r="H24" i="4" s="1"/>
  <c r="AT20" i="5"/>
  <c r="G26" i="4"/>
  <c r="H26" i="4" s="1"/>
  <c r="AT22" i="5"/>
  <c r="G28" i="4"/>
  <c r="H28" i="4" s="1"/>
  <c r="AT24" i="5"/>
  <c r="G30" i="4"/>
  <c r="H30" i="4" s="1"/>
  <c r="AT26" i="5"/>
  <c r="H50" i="4"/>
  <c r="I50" i="4"/>
  <c r="J50" i="4" s="1"/>
  <c r="N50" i="4" s="1"/>
  <c r="Q50" i="4" s="1"/>
  <c r="C61" i="13" s="1"/>
  <c r="E19" i="1"/>
  <c r="F48" i="4"/>
  <c r="F38" i="4"/>
  <c r="I38" i="4" s="1"/>
  <c r="E20" i="1"/>
  <c r="E18" i="1"/>
  <c r="D17" i="1"/>
  <c r="B28" i="1" s="1"/>
  <c r="E45" i="3"/>
  <c r="I21" i="3"/>
  <c r="I45" i="3" s="1"/>
  <c r="J45" i="3"/>
  <c r="A3" i="3"/>
  <c r="B3" i="3"/>
  <c r="K10" i="3" s="1"/>
  <c r="A4" i="3"/>
  <c r="B4" i="3"/>
  <c r="A5" i="3"/>
  <c r="B5" i="3"/>
  <c r="A6" i="3"/>
  <c r="B6" i="3"/>
  <c r="A7" i="3"/>
  <c r="B7" i="3"/>
  <c r="I46" i="4" l="1"/>
  <c r="J46" i="4" s="1"/>
  <c r="N46" i="4" s="1"/>
  <c r="Q46" i="4" s="1"/>
  <c r="C57" i="13" s="1"/>
  <c r="D31" i="11"/>
  <c r="H31" i="4"/>
  <c r="U27" i="4"/>
  <c r="E27" i="13" s="1"/>
  <c r="U24" i="4"/>
  <c r="E24" i="13" s="1"/>
  <c r="U22" i="4"/>
  <c r="E22" i="13" s="1"/>
  <c r="U20" i="4"/>
  <c r="E20" i="13" s="1"/>
  <c r="U18" i="4"/>
  <c r="E18" i="13" s="1"/>
  <c r="U30" i="4"/>
  <c r="E30" i="13" s="1"/>
  <c r="U28" i="4"/>
  <c r="E28" i="13" s="1"/>
  <c r="U29" i="4"/>
  <c r="E29" i="13" s="1"/>
  <c r="U26" i="4"/>
  <c r="E26" i="13" s="1"/>
  <c r="U25" i="4"/>
  <c r="E25" i="13" s="1"/>
  <c r="U23" i="4"/>
  <c r="E23" i="13" s="1"/>
  <c r="U21" i="4"/>
  <c r="E21" i="13" s="1"/>
  <c r="U19" i="4"/>
  <c r="E19" i="13" s="1"/>
  <c r="U17" i="4"/>
  <c r="E17" i="13" s="1"/>
  <c r="C28" i="9"/>
  <c r="AT21" i="9"/>
  <c r="R46" i="4"/>
  <c r="D57" i="13" s="1"/>
  <c r="R50" i="4"/>
  <c r="D61" i="13" s="1"/>
  <c r="AT12" i="5"/>
  <c r="E31" i="11" s="1"/>
  <c r="C27" i="5"/>
  <c r="F53" i="4"/>
  <c r="H38" i="4"/>
  <c r="I48" i="4"/>
  <c r="J48" i="4" s="1"/>
  <c r="N48" i="4" s="1"/>
  <c r="Q48" i="4" s="1"/>
  <c r="C59" i="13" s="1"/>
  <c r="H48" i="4"/>
  <c r="J38" i="4"/>
  <c r="E17" i="1"/>
  <c r="L42" i="2"/>
  <c r="L116" i="2" s="1"/>
  <c r="E13" i="1" s="1"/>
  <c r="I42" i="2"/>
  <c r="I116" i="2" s="1"/>
  <c r="H42" i="2"/>
  <c r="H116" i="2" s="1"/>
  <c r="K8" i="2"/>
  <c r="J42" i="2"/>
  <c r="J116" i="2" s="1"/>
  <c r="E11" i="1" s="1"/>
  <c r="S46" i="4" l="1"/>
  <c r="E57" i="13" s="1"/>
  <c r="E54" i="11"/>
  <c r="U16" i="4"/>
  <c r="E16" i="13" s="1"/>
  <c r="E56" i="13"/>
  <c r="AT28" i="9"/>
  <c r="S53" i="4" s="1"/>
  <c r="H53" i="4"/>
  <c r="R48" i="4"/>
  <c r="D59" i="13" s="1"/>
  <c r="AT27" i="5"/>
  <c r="U31" i="4" s="1"/>
  <c r="E31" i="13" s="1"/>
  <c r="I53" i="4"/>
  <c r="N38" i="4"/>
  <c r="J53" i="4"/>
  <c r="E14" i="1"/>
  <c r="F45" i="3"/>
  <c r="E64" i="13" l="1"/>
  <c r="Q38" i="4"/>
  <c r="C49" i="13" s="1"/>
  <c r="N53" i="4"/>
  <c r="E22" i="1"/>
  <c r="E23" i="1" s="1"/>
  <c r="E26" i="1" s="1"/>
  <c r="Q53" i="4" l="1"/>
  <c r="C64" i="13" s="1"/>
  <c r="R38" i="4"/>
  <c r="D49" i="13" s="1"/>
  <c r="B26" i="1"/>
  <c r="R53" i="4" l="1"/>
  <c r="D64" i="13" s="1"/>
  <c r="F42" i="2"/>
  <c r="F116" i="2" s="1"/>
  <c r="C11" i="1" s="1"/>
  <c r="C26" i="1" l="1"/>
  <c r="B35" i="1" s="1"/>
  <c r="B30" i="1"/>
  <c r="B29" i="1"/>
  <c r="B34" i="1" l="1"/>
  <c r="B33" i="1"/>
  <c r="B32" i="1" l="1"/>
  <c r="B31" i="1"/>
  <c r="G31" i="4"/>
  <c r="J25" i="4"/>
  <c r="L25" i="4" s="1"/>
  <c r="J22" i="4"/>
  <c r="L22" i="4" s="1"/>
  <c r="J30" i="4"/>
  <c r="L30" i="4" s="1"/>
  <c r="J18" i="4"/>
  <c r="L18" i="4" s="1"/>
  <c r="J23" i="4"/>
  <c r="L23" i="4" s="1"/>
  <c r="J21" i="4"/>
  <c r="L21" i="4" s="1"/>
  <c r="J29" i="4"/>
  <c r="L29" i="4" s="1"/>
  <c r="J19" i="4"/>
  <c r="L19" i="4" s="1"/>
  <c r="J26" i="4"/>
  <c r="L26" i="4" s="1"/>
  <c r="J27" i="4"/>
  <c r="L27" i="4" s="1"/>
  <c r="J17" i="4"/>
  <c r="L17" i="4" s="1"/>
  <c r="J24" i="4"/>
  <c r="L24" i="4" s="1"/>
  <c r="J28" i="4"/>
  <c r="L28" i="4" s="1"/>
  <c r="J20" i="4"/>
  <c r="L20" i="4" s="1"/>
  <c r="J16" i="4"/>
  <c r="J31" i="4" l="1"/>
  <c r="S20" i="4"/>
  <c r="C20" i="13" s="1"/>
  <c r="S28" i="4"/>
  <c r="C28" i="13" s="1"/>
  <c r="S17" i="4"/>
  <c r="C17" i="13" s="1"/>
  <c r="S27" i="4"/>
  <c r="C27" i="13" s="1"/>
  <c r="S19" i="4"/>
  <c r="C19" i="13" s="1"/>
  <c r="S29" i="4"/>
  <c r="C29" i="13" s="1"/>
  <c r="S23" i="4"/>
  <c r="C23" i="13" s="1"/>
  <c r="S18" i="4"/>
  <c r="C18" i="13" s="1"/>
  <c r="S30" i="4"/>
  <c r="C30" i="13" s="1"/>
  <c r="S25" i="4"/>
  <c r="C25" i="13" s="1"/>
  <c r="S24" i="4"/>
  <c r="C24" i="13" s="1"/>
  <c r="S26" i="4"/>
  <c r="C26" i="13" s="1"/>
  <c r="S21" i="4"/>
  <c r="C21" i="13" s="1"/>
  <c r="S22" i="4"/>
  <c r="C22" i="13" s="1"/>
  <c r="P28" i="4"/>
  <c r="P20" i="4"/>
  <c r="P24" i="4"/>
  <c r="P26" i="4"/>
  <c r="P21" i="4"/>
  <c r="P17" i="4"/>
  <c r="P27" i="4"/>
  <c r="P19" i="4"/>
  <c r="P29" i="4"/>
  <c r="P23" i="4"/>
  <c r="P18" i="4"/>
  <c r="P30" i="4"/>
  <c r="P22" i="4"/>
  <c r="P25" i="4"/>
  <c r="L16" i="4"/>
  <c r="S16" i="4" l="1"/>
  <c r="C16" i="13" s="1"/>
  <c r="L31" i="4"/>
  <c r="T22" i="4"/>
  <c r="D22" i="13" s="1"/>
  <c r="T24" i="4"/>
  <c r="D24" i="13" s="1"/>
  <c r="T27" i="4"/>
  <c r="D27" i="13" s="1"/>
  <c r="T20" i="4"/>
  <c r="D20" i="13" s="1"/>
  <c r="T30" i="4"/>
  <c r="D30" i="13" s="1"/>
  <c r="T18" i="4"/>
  <c r="D18" i="13" s="1"/>
  <c r="T29" i="4"/>
  <c r="D29" i="13" s="1"/>
  <c r="T28" i="4"/>
  <c r="D28" i="13" s="1"/>
  <c r="T26" i="4"/>
  <c r="D26" i="13" s="1"/>
  <c r="T25" i="4"/>
  <c r="D25" i="13" s="1"/>
  <c r="T23" i="4"/>
  <c r="D23" i="13" s="1"/>
  <c r="T21" i="4"/>
  <c r="D21" i="13" s="1"/>
  <c r="T19" i="4"/>
  <c r="D19" i="13" s="1"/>
  <c r="T17" i="4"/>
  <c r="D17" i="13" s="1"/>
  <c r="T16" i="4"/>
  <c r="D16" i="13" s="1"/>
  <c r="P16" i="4"/>
  <c r="P31" i="4" s="1"/>
  <c r="S31" i="4" l="1"/>
  <c r="C31" i="13" s="1"/>
  <c r="T31" i="4"/>
  <c r="D31" i="13" s="1"/>
</calcChain>
</file>

<file path=xl/sharedStrings.xml><?xml version="1.0" encoding="utf-8"?>
<sst xmlns="http://schemas.openxmlformats.org/spreadsheetml/2006/main" count="551" uniqueCount="212">
  <si>
    <t>NAME OF WIND PARK</t>
  </si>
  <si>
    <t>TOWNSHIP</t>
  </si>
  <si>
    <t>COUNTY</t>
  </si>
  <si>
    <t>ORIGINAL COST</t>
  </si>
  <si>
    <t>WIND ENERGY SYSTEM PERSONAL PROPERTY ORIGINAL COST SUMMARY</t>
  </si>
  <si>
    <t>NUMBER</t>
  </si>
  <si>
    <t>PARCEL</t>
  </si>
  <si>
    <t xml:space="preserve"> NUMBER ID</t>
  </si>
  <si>
    <t>WTG</t>
  </si>
  <si>
    <t>YEAR</t>
  </si>
  <si>
    <t>OWNER</t>
  </si>
  <si>
    <t xml:space="preserve"> MW OF</t>
  </si>
  <si>
    <t>TURBINE</t>
  </si>
  <si>
    <t>USER INPUT TAN CELLS</t>
  </si>
  <si>
    <t>MILES OF</t>
  </si>
  <si>
    <t xml:space="preserve">School </t>
  </si>
  <si>
    <t>District</t>
  </si>
  <si>
    <t>TOTAL</t>
  </si>
  <si>
    <t>NUMBER OF WTG'S</t>
  </si>
  <si>
    <t>MW'S</t>
  </si>
  <si>
    <t>TOTAL WIND ENERGY SYSTEM PP</t>
  </si>
  <si>
    <t>MILES</t>
  </si>
  <si>
    <t>WTG  UG COLLECTOR SYSTEM</t>
  </si>
  <si>
    <t>COLLECTOR SUBSTATION</t>
  </si>
  <si>
    <t>TOTAL UTILITY PERSONAL PROPERTY</t>
  </si>
  <si>
    <t>TOTAL WIND PARK ORIGINAL COSTS</t>
  </si>
  <si>
    <t>REAL PROPERTY</t>
  </si>
  <si>
    <t>COST</t>
  </si>
  <si>
    <t>SCADA/MET TOWERS</t>
  </si>
  <si>
    <t>TAX YEAR</t>
  </si>
  <si>
    <t>CWIP</t>
  </si>
  <si>
    <t>OVERHEAD TO GRID ( 40 Kv TO 138 Kv)</t>
  </si>
  <si>
    <t>PERSONAL PROPERTY</t>
  </si>
  <si>
    <t>MULTIPLE WTG'S ON REAL PARCEL</t>
  </si>
  <si>
    <t>WIND ENERGY SYSTEM CWIP</t>
  </si>
  <si>
    <t>WIND ENERGY COST PER MW</t>
  </si>
  <si>
    <t>TOTAL PROJECT COST PER MW</t>
  </si>
  <si>
    <t>TOTAL UTILITY PLANT AS % OF TOTAL PROJECT $</t>
  </si>
  <si>
    <t>UG COLLECTOR SYSTEM AS % of TOTAL PROJECT $</t>
  </si>
  <si>
    <t>UG COLLECTOR SYSTEM COST  PER WTG</t>
  </si>
  <si>
    <t>UG COLLECTOR SYSTEM COST PER MILE</t>
  </si>
  <si>
    <t>REVISED ORGINAL</t>
  </si>
  <si>
    <t>REPORTING YEAR</t>
  </si>
  <si>
    <t xml:space="preserve">ADDITIONS TO WIND ENERGY SYSTEM PERSONAL PROPERTY ORIGINAL COST </t>
  </si>
  <si>
    <t>EQUIPMENT CHANGED</t>
  </si>
  <si>
    <t>TO WTG</t>
  </si>
  <si>
    <t>OF RETIREMENTS</t>
  </si>
  <si>
    <t>NEW</t>
  </si>
  <si>
    <t>PROPERTY PARCEL</t>
  </si>
  <si>
    <t>PERSONAL</t>
  </si>
  <si>
    <t>ORGINAL</t>
  </si>
  <si>
    <t>COMPLETED</t>
  </si>
  <si>
    <t>LINE</t>
  </si>
  <si>
    <t>TRANSMISSION LINE</t>
  </si>
  <si>
    <t>WIND ENERGY SYSTEM</t>
  </si>
  <si>
    <t xml:space="preserve"> ORIGINAL HISTORIC</t>
  </si>
  <si>
    <t>ACQUISITION COST NEW OF</t>
  </si>
  <si>
    <t>YEAR NEW</t>
  </si>
  <si>
    <t xml:space="preserve"> </t>
  </si>
  <si>
    <t xml:space="preserve">AQUISITION </t>
  </si>
  <si>
    <t xml:space="preserve">ADDITIONS TO UTILITY SYSTEMS PERSONAL PROPERTY ORIGINAL COST </t>
  </si>
  <si>
    <t>RETIREMENTS TO WIND ENERGY SYSTEM AS OF :</t>
  </si>
  <si>
    <t>UTILITY SYSTEM</t>
  </si>
  <si>
    <t>PLANT TYPE</t>
  </si>
  <si>
    <t>SCADA/ MET TOWER</t>
  </si>
  <si>
    <t>RETIREMENTS TO ORIGINAL UTILITY SYSTEM AS OF:</t>
  </si>
  <si>
    <t>REVISED ORIGINAL HISTORIC</t>
  </si>
  <si>
    <t>YEAR OF RETIREMENT</t>
  </si>
  <si>
    <t>ADDITIONS TO WIND ENERGY SYSTEMS</t>
  </si>
  <si>
    <t xml:space="preserve"> UTILITY PERSONAL PROPERTY HISTORICAL ORIGINAL</t>
  </si>
  <si>
    <t>TO UTILITY PLANT</t>
  </si>
  <si>
    <t>WIND PARK UTILTY PERSONAL PROPERTY ORIGINAL COST SUMMARY- ALL UTILITY PLANT COMPONENTS</t>
  </si>
  <si>
    <t>ASSET LISTING SUMMARY FOR ENTIRE WIND PARK</t>
  </si>
  <si>
    <t>TOTAL PAGE 1</t>
  </si>
  <si>
    <t>TOTAL PAGE 2</t>
  </si>
  <si>
    <t>TOTAL PAGE 3</t>
  </si>
  <si>
    <t>TOTAL ALL PAGES</t>
  </si>
  <si>
    <t>COLLECTOR UNDERGROUND</t>
  </si>
  <si>
    <t>TOTAL COLLECTOR UG</t>
  </si>
  <si>
    <t>UG COLLECTOR SYSTEM MILES PER WTG</t>
  </si>
  <si>
    <t>TOTAL MW</t>
  </si>
  <si>
    <t>NUMBER OF WTGS</t>
  </si>
  <si>
    <t>HIGHLIGHT MULTIPLE WTG'S ON REAL PARCEL</t>
  </si>
  <si>
    <t>All asset information will be kept confidential.</t>
  </si>
  <si>
    <t>WIND PARK DATA ORIGINAL ASSET SUMMARY INSTRUCTIONS</t>
  </si>
  <si>
    <t>An original cost data base must be completed for each township listing only  those items of plant in that township .</t>
  </si>
  <si>
    <t>Data entered is linked to the Asset Summary worksheet which should be used as an indicator that all data is entered correctly.</t>
  </si>
  <si>
    <t>The purpose of the this wind park data base is to provide accurate original cost data to assure proper assessment.</t>
  </si>
  <si>
    <t>TOTAL SCADA/MET TOWER</t>
  </si>
  <si>
    <t>TRUE CASH VALUE CALCULATION WIND ENERGY SYSTEM</t>
  </si>
  <si>
    <t>Township</t>
  </si>
  <si>
    <t>School</t>
  </si>
  <si>
    <t>WTG #</t>
  </si>
  <si>
    <t>Mw</t>
  </si>
  <si>
    <t>Year new</t>
  </si>
  <si>
    <t>Orginal Cost</t>
  </si>
  <si>
    <t>Multiplier</t>
  </si>
  <si>
    <t>TCV Part 3</t>
  </si>
  <si>
    <t>TCV Part 2</t>
  </si>
  <si>
    <t>Total TCV</t>
  </si>
  <si>
    <t>CIP</t>
  </si>
  <si>
    <t xml:space="preserve">CIP </t>
  </si>
  <si>
    <t>Total CIP</t>
  </si>
  <si>
    <t>Part 3 of 4565</t>
  </si>
  <si>
    <t>TRUE CASH VALUE CALCULATION UTILITY SYSTEM</t>
  </si>
  <si>
    <t>Miles</t>
  </si>
  <si>
    <t>TCV Table I</t>
  </si>
  <si>
    <t>Utiltiy  Cost</t>
  </si>
  <si>
    <t>Table I of 3589</t>
  </si>
  <si>
    <t>Parcel #</t>
  </si>
  <si>
    <t>Year New</t>
  </si>
  <si>
    <t>Total Wind Energy</t>
  </si>
  <si>
    <t>Tax Year 2014</t>
  </si>
  <si>
    <t>Tax Year 2015</t>
  </si>
  <si>
    <t>Tax Year 2016</t>
  </si>
  <si>
    <t>Tax Year 2017</t>
  </si>
  <si>
    <t>Tax Year 2018</t>
  </si>
  <si>
    <t>Tax Year 2019</t>
  </si>
  <si>
    <t>Original Cost</t>
  </si>
  <si>
    <t>&amp;  Additions</t>
  </si>
  <si>
    <t>Wind Original</t>
  </si>
  <si>
    <t>Historical  Wind Energy Systems &amp; Utility</t>
  </si>
  <si>
    <t>PERSONAL  PROPERTY</t>
  </si>
  <si>
    <t>USER INPUT</t>
  </si>
  <si>
    <t xml:space="preserve"> Cost 12a 4175</t>
  </si>
  <si>
    <t>12a 4175</t>
  </si>
  <si>
    <t>11 a 4175</t>
  </si>
  <si>
    <t xml:space="preserve">TCV 11b </t>
  </si>
  <si>
    <t>12b 4175</t>
  </si>
  <si>
    <t>Personal Property</t>
  </si>
  <si>
    <t>Wind Energy System Original Cost Reported must NOT include Part 2 of 4565. Part 2 is only used to calculate TCV of Wind Energy Systems</t>
  </si>
  <si>
    <t>4565 Part 3</t>
  </si>
  <si>
    <t xml:space="preserve">Total True </t>
  </si>
  <si>
    <t xml:space="preserve"> Cash Value</t>
  </si>
  <si>
    <t>11b &amp; 12b</t>
  </si>
  <si>
    <t>Addition</t>
  </si>
  <si>
    <t>Cost New</t>
  </si>
  <si>
    <t>WTG Number</t>
  </si>
  <si>
    <t xml:space="preserve">Addition </t>
  </si>
  <si>
    <t>TCV</t>
  </si>
  <si>
    <t xml:space="preserve">Total Additions </t>
  </si>
  <si>
    <t>TCV 12b 4175</t>
  </si>
  <si>
    <t>Total  Additions</t>
  </si>
  <si>
    <t>TCV Excludes</t>
  </si>
  <si>
    <t>Original Year 1</t>
  </si>
  <si>
    <t>Total TCV Orginal</t>
  </si>
  <si>
    <t>Total Assessed</t>
  </si>
  <si>
    <t>Original and Additions</t>
  </si>
  <si>
    <t>ADDITIONS TO WIND ENERGY</t>
  </si>
  <si>
    <t xml:space="preserve">              SYSTEMS</t>
  </si>
  <si>
    <t>ADDITIONS TO UTILITY SYSTEMS</t>
  </si>
  <si>
    <t>Total</t>
  </si>
  <si>
    <t>New</t>
  </si>
  <si>
    <t>Total Cost</t>
  </si>
  <si>
    <t>of Additions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</si>
  <si>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</si>
  <si>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</si>
  <si>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</si>
  <si>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</si>
  <si>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</si>
  <si>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</si>
  <si>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</si>
  <si>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</si>
  <si>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10</t>
  </si>
  <si>
    <t>Year 11</t>
  </si>
  <si>
    <t xml:space="preserve">                           Totals</t>
  </si>
  <si>
    <t>YEAR 9</t>
  </si>
  <si>
    <t>STC Form 4565</t>
  </si>
  <si>
    <t>Turbine Size</t>
  </si>
  <si>
    <t>Value</t>
  </si>
  <si>
    <t>$ per MW</t>
  </si>
  <si>
    <t>Average</t>
  </si>
  <si>
    <t>Not on STC Form</t>
  </si>
  <si>
    <t>Total Utility</t>
  </si>
  <si>
    <t>Utility Plant</t>
  </si>
  <si>
    <t>Additions</t>
  </si>
  <si>
    <t>Year 1</t>
  </si>
  <si>
    <t>Original</t>
  </si>
  <si>
    <t>Cost</t>
  </si>
  <si>
    <t>UTILITY ORIGINAL COST</t>
  </si>
  <si>
    <t>Wind Energy Original Cost</t>
  </si>
  <si>
    <t>ADDITIONS</t>
  </si>
  <si>
    <t>The assessor will enter both the real and personal property parcel numbers. The wind park owner is responsible for all other data entry.</t>
  </si>
  <si>
    <t>Additions must be added in the WTG Additions  or Utility Additions Work Sheet.</t>
  </si>
  <si>
    <t>The TCV and Assessed Value Work Sheet will only calculate after assessor has entered multipliers and 4564 Part 2 values.</t>
  </si>
  <si>
    <t>Total TCV Original</t>
  </si>
  <si>
    <t xml:space="preserve">&amp; Additions 12b </t>
  </si>
  <si>
    <t>&amp; Additions 12b</t>
  </si>
  <si>
    <t>UTILITY SYSTEM TCV AND ASSESSED</t>
  </si>
  <si>
    <t>WIND ENERGY SYSTEM TCV AND ASSESSED</t>
  </si>
  <si>
    <t>&amp; Original 12a</t>
  </si>
  <si>
    <t>PRORATION OF PART 2 EASEMENT, R/W,LEASEHOLDER FORM 4565</t>
  </si>
  <si>
    <t>COUNTY/TOWNSHIP</t>
  </si>
  <si>
    <t>Ttoal</t>
  </si>
  <si>
    <t xml:space="preserve"> WIND ENERGY SYSTEM PP HISTORICAL ORIGINAL</t>
  </si>
  <si>
    <t>CIP $</t>
  </si>
  <si>
    <t>All worksheets are protected and data can only be added to the tan cells. Password is wind for formating only.</t>
  </si>
  <si>
    <t>Tax Year 2020</t>
  </si>
  <si>
    <t>AE Wind Energy System Report as of</t>
  </si>
  <si>
    <t>Part 1 Taxpayer Location Information</t>
  </si>
  <si>
    <t>Business Name</t>
  </si>
  <si>
    <t>Personal Property ID</t>
  </si>
  <si>
    <t>Part 2 Easements,R/W &amp; Lease Holder Interest</t>
  </si>
  <si>
    <t>Turbine In Mw</t>
  </si>
  <si>
    <t>Number</t>
  </si>
  <si>
    <t>TCV per Turbine</t>
  </si>
  <si>
    <t>Total Part 2 TCV</t>
  </si>
  <si>
    <t>Part 3 Site Improvements</t>
  </si>
  <si>
    <t>Year Completed</t>
  </si>
  <si>
    <t>Prior</t>
  </si>
  <si>
    <t>Total TCV Part 3</t>
  </si>
  <si>
    <t>Total TCV Part 2 &amp;3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</si>
</sst>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  <numFmt numFmtId="167" formatCode="_(&quot;$&quot;* #,##0.0_);_(&quot;$&quot;* \(#,##0.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459">
    <xf numFmtId="0" fontId="0" fillId="0" borderId="0" xfId="0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0" borderId="8" xfId="0" applyFont="1" applyBorder="1"/>
    <xf numFmtId="0" fontId="0" fillId="0" borderId="10" xfId="0" applyBorder="1"/>
    <xf numFmtId="0" fontId="3" fillId="0" borderId="8" xfId="0" applyFont="1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0" fillId="0" borderId="16" xfId="0" applyBorder="1"/>
    <xf numFmtId="0" fontId="0" fillId="0" borderId="12" xfId="0" applyFill="1" applyBorder="1"/>
    <xf numFmtId="0" fontId="7" fillId="2" borderId="19" xfId="2" applyFont="1" applyBorder="1"/>
    <xf numFmtId="0" fontId="8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16" xfId="0" applyFont="1" applyBorder="1"/>
    <xf numFmtId="0" fontId="9" fillId="0" borderId="23" xfId="0" applyFont="1" applyBorder="1"/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0" xfId="0" applyFont="1" applyBorder="1"/>
    <xf numFmtId="0" fontId="5" fillId="0" borderId="10" xfId="0" applyFont="1" applyBorder="1"/>
    <xf numFmtId="0" fontId="10" fillId="0" borderId="12" xfId="0" applyFont="1" applyBorder="1"/>
    <xf numFmtId="0" fontId="5" fillId="0" borderId="9" xfId="0" applyFont="1" applyBorder="1"/>
    <xf numFmtId="0" fontId="11" fillId="0" borderId="0" xfId="0" applyFont="1"/>
    <xf numFmtId="0" fontId="3" fillId="0" borderId="6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3" fillId="0" borderId="24" xfId="0" applyFont="1" applyBorder="1"/>
    <xf numFmtId="164" fontId="0" fillId="0" borderId="31" xfId="1" applyNumberFormat="1" applyFont="1" applyBorder="1"/>
    <xf numFmtId="0" fontId="0" fillId="0" borderId="26" xfId="0" applyBorder="1"/>
    <xf numFmtId="0" fontId="0" fillId="0" borderId="8" xfId="0" applyBorder="1"/>
    <xf numFmtId="0" fontId="3" fillId="0" borderId="16" xfId="0" applyFont="1" applyBorder="1" applyAlignment="1">
      <alignment horizontal="center"/>
    </xf>
    <xf numFmtId="0" fontId="3" fillId="0" borderId="35" xfId="0" applyFont="1" applyBorder="1"/>
    <xf numFmtId="0" fontId="3" fillId="0" borderId="34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center"/>
    </xf>
    <xf numFmtId="0" fontId="0" fillId="3" borderId="19" xfId="0" applyFill="1" applyBorder="1"/>
    <xf numFmtId="0" fontId="10" fillId="0" borderId="11" xfId="0" applyFont="1" applyBorder="1"/>
    <xf numFmtId="164" fontId="10" fillId="0" borderId="11" xfId="0" applyNumberFormat="1" applyFont="1" applyBorder="1"/>
    <xf numFmtId="164" fontId="10" fillId="0" borderId="13" xfId="1" applyNumberFormat="1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/>
    <xf numFmtId="0" fontId="2" fillId="2" borderId="19" xfId="2" applyBorder="1"/>
    <xf numFmtId="0" fontId="0" fillId="0" borderId="7" xfId="0" applyBorder="1"/>
    <xf numFmtId="0" fontId="0" fillId="0" borderId="11" xfId="0" applyBorder="1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30" xfId="0" applyFont="1" applyBorder="1"/>
    <xf numFmtId="164" fontId="10" fillId="0" borderId="11" xfId="1" applyNumberFormat="1" applyFont="1" applyBorder="1"/>
    <xf numFmtId="0" fontId="9" fillId="0" borderId="10" xfId="0" applyFont="1" applyBorder="1"/>
    <xf numFmtId="0" fontId="5" fillId="0" borderId="10" xfId="0" applyFont="1" applyFill="1" applyBorder="1"/>
    <xf numFmtId="0" fontId="10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4" xfId="0" applyBorder="1"/>
    <xf numFmtId="0" fontId="3" fillId="0" borderId="25" xfId="0" applyFont="1" applyBorder="1"/>
    <xf numFmtId="0" fontId="3" fillId="0" borderId="8" xfId="0" applyFont="1" applyFill="1" applyBorder="1" applyAlignment="1">
      <alignment horizontal="center"/>
    </xf>
    <xf numFmtId="0" fontId="0" fillId="0" borderId="3" xfId="0" applyBorder="1"/>
    <xf numFmtId="164" fontId="0" fillId="0" borderId="2" xfId="1" applyNumberFormat="1" applyFont="1" applyBorder="1"/>
    <xf numFmtId="0" fontId="0" fillId="0" borderId="6" xfId="0" applyBorder="1"/>
    <xf numFmtId="0" fontId="3" fillId="0" borderId="7" xfId="0" applyFont="1" applyFill="1" applyBorder="1"/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0" xfId="0" applyFont="1" applyFill="1" applyBorder="1"/>
    <xf numFmtId="0" fontId="3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/>
    <xf numFmtId="0" fontId="0" fillId="0" borderId="7" xfId="0" applyBorder="1" applyAlignment="1">
      <alignment horizontal="center"/>
    </xf>
    <xf numFmtId="0" fontId="0" fillId="0" borderId="27" xfId="0" applyBorder="1"/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32" xfId="1" applyNumberFormat="1" applyFont="1" applyBorder="1"/>
    <xf numFmtId="0" fontId="0" fillId="0" borderId="31" xfId="0" applyFont="1" applyBorder="1"/>
    <xf numFmtId="0" fontId="0" fillId="0" borderId="46" xfId="0" applyFont="1" applyBorder="1"/>
    <xf numFmtId="0" fontId="0" fillId="0" borderId="31" xfId="0" applyFont="1" applyBorder="1" applyAlignment="1">
      <alignment horizontal="center"/>
    </xf>
    <xf numFmtId="164" fontId="1" fillId="0" borderId="19" xfId="1" applyNumberFormat="1" applyFont="1" applyBorder="1"/>
    <xf numFmtId="164" fontId="0" fillId="0" borderId="25" xfId="1" applyNumberFormat="1" applyFont="1" applyBorder="1"/>
    <xf numFmtId="164" fontId="0" fillId="0" borderId="47" xfId="1" applyNumberFormat="1" applyFont="1" applyBorder="1"/>
    <xf numFmtId="0" fontId="0" fillId="0" borderId="33" xfId="0" applyBorder="1"/>
    <xf numFmtId="164" fontId="0" fillId="0" borderId="33" xfId="1" applyNumberFormat="1" applyFont="1" applyBorder="1"/>
    <xf numFmtId="0" fontId="0" fillId="0" borderId="8" xfId="0" applyBorder="1" applyAlignment="1">
      <alignment horizont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0" fillId="0" borderId="46" xfId="0" applyBorder="1"/>
    <xf numFmtId="164" fontId="0" fillId="0" borderId="19" xfId="1" applyNumberFormat="1" applyFont="1" applyBorder="1"/>
    <xf numFmtId="0" fontId="0" fillId="0" borderId="19" xfId="0" applyBorder="1"/>
    <xf numFmtId="0" fontId="3" fillId="0" borderId="0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21" xfId="0" applyBorder="1"/>
    <xf numFmtId="0" fontId="0" fillId="0" borderId="45" xfId="0" applyBorder="1"/>
    <xf numFmtId="0" fontId="3" fillId="0" borderId="19" xfId="0" applyFont="1" applyBorder="1"/>
    <xf numFmtId="0" fontId="2" fillId="2" borderId="6" xfId="2" applyBorder="1"/>
    <xf numFmtId="0" fontId="0" fillId="3" borderId="26" xfId="0" applyFill="1" applyBorder="1"/>
    <xf numFmtId="0" fontId="0" fillId="0" borderId="0" xfId="0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4" fontId="10" fillId="0" borderId="44" xfId="0" applyNumberFormat="1" applyFont="1" applyBorder="1"/>
    <xf numFmtId="165" fontId="10" fillId="0" borderId="44" xfId="3" applyNumberFormat="1" applyFont="1" applyBorder="1"/>
    <xf numFmtId="164" fontId="10" fillId="0" borderId="44" xfId="1" applyNumberFormat="1" applyFont="1" applyBorder="1"/>
    <xf numFmtId="0" fontId="10" fillId="0" borderId="49" xfId="0" applyFont="1" applyBorder="1"/>
    <xf numFmtId="0" fontId="10" fillId="0" borderId="50" xfId="0" applyFont="1" applyFill="1" applyBorder="1"/>
    <xf numFmtId="0" fontId="10" fillId="0" borderId="50" xfId="0" applyFont="1" applyBorder="1"/>
    <xf numFmtId="0" fontId="10" fillId="0" borderId="51" xfId="0" applyFont="1" applyFill="1" applyBorder="1"/>
    <xf numFmtId="0" fontId="0" fillId="0" borderId="19" xfId="0" applyFill="1" applyBorder="1"/>
    <xf numFmtId="0" fontId="9" fillId="0" borderId="34" xfId="0" applyFont="1" applyBorder="1"/>
    <xf numFmtId="0" fontId="10" fillId="0" borderId="47" xfId="0" applyFont="1" applyBorder="1" applyAlignment="1">
      <alignment horizontal="center"/>
    </xf>
    <xf numFmtId="0" fontId="9" fillId="0" borderId="57" xfId="0" applyFont="1" applyBorder="1"/>
    <xf numFmtId="0" fontId="0" fillId="0" borderId="14" xfId="0" applyBorder="1"/>
    <xf numFmtId="0" fontId="10" fillId="0" borderId="19" xfId="0" applyFont="1" applyBorder="1"/>
    <xf numFmtId="1" fontId="2" fillId="2" borderId="15" xfId="2" applyNumberFormat="1" applyBorder="1" applyProtection="1">
      <protection locked="0"/>
    </xf>
    <xf numFmtId="0" fontId="2" fillId="2" borderId="14" xfId="2" applyBorder="1" applyProtection="1">
      <protection locked="0"/>
    </xf>
    <xf numFmtId="0" fontId="2" fillId="2" borderId="18" xfId="2" applyBorder="1" applyProtection="1">
      <protection locked="0"/>
    </xf>
    <xf numFmtId="1" fontId="2" fillId="2" borderId="52" xfId="2" applyNumberFormat="1" applyBorder="1" applyProtection="1">
      <protection locked="0"/>
    </xf>
    <xf numFmtId="1" fontId="6" fillId="2" borderId="14" xfId="2" applyNumberFormat="1" applyFont="1" applyBorder="1" applyAlignment="1" applyProtection="1">
      <alignment horizontal="center"/>
      <protection locked="0"/>
    </xf>
    <xf numFmtId="1" fontId="2" fillId="2" borderId="10" xfId="2" applyNumberFormat="1" applyBorder="1" applyProtection="1">
      <protection locked="0"/>
    </xf>
    <xf numFmtId="0" fontId="2" fillId="2" borderId="2" xfId="2" applyBorder="1" applyProtection="1">
      <protection locked="0"/>
    </xf>
    <xf numFmtId="1" fontId="2" fillId="2" borderId="47" xfId="2" applyNumberFormat="1" applyBorder="1" applyProtection="1">
      <protection locked="0"/>
    </xf>
    <xf numFmtId="164" fontId="2" fillId="2" borderId="2" xfId="2" applyNumberFormat="1" applyBorder="1" applyAlignment="1" applyProtection="1">
      <alignment horizontal="center"/>
      <protection locked="0"/>
    </xf>
    <xf numFmtId="1" fontId="2" fillId="2" borderId="2" xfId="2" applyNumberFormat="1" applyBorder="1" applyProtection="1">
      <protection locked="0"/>
    </xf>
    <xf numFmtId="1" fontId="2" fillId="2" borderId="2" xfId="2" applyNumberFormat="1" applyBorder="1" applyAlignment="1" applyProtection="1">
      <alignment horizontal="center"/>
      <protection locked="0"/>
    </xf>
    <xf numFmtId="0" fontId="2" fillId="2" borderId="53" xfId="2" applyBorder="1" applyProtection="1">
      <protection locked="0"/>
    </xf>
    <xf numFmtId="0" fontId="2" fillId="2" borderId="48" xfId="2" applyBorder="1" applyAlignment="1" applyProtection="1">
      <protection locked="0"/>
    </xf>
    <xf numFmtId="1" fontId="6" fillId="2" borderId="33" xfId="2" applyNumberFormat="1" applyFont="1" applyBorder="1" applyAlignment="1" applyProtection="1">
      <alignment horizontal="center"/>
      <protection locked="0"/>
    </xf>
    <xf numFmtId="0" fontId="2" fillId="2" borderId="18" xfId="2" applyBorder="1" applyAlignment="1" applyProtection="1">
      <alignment horizontal="center"/>
      <protection locked="0"/>
    </xf>
    <xf numFmtId="164" fontId="2" fillId="2" borderId="54" xfId="1" applyNumberFormat="1" applyFont="1" applyFill="1" applyBorder="1" applyProtection="1">
      <protection locked="0"/>
    </xf>
    <xf numFmtId="0" fontId="2" fillId="2" borderId="2" xfId="2" applyBorder="1" applyAlignment="1" applyProtection="1">
      <alignment horizontal="center"/>
      <protection locked="0"/>
    </xf>
    <xf numFmtId="0" fontId="2" fillId="2" borderId="53" xfId="2" applyBorder="1" applyAlignment="1" applyProtection="1">
      <alignment horizontal="center"/>
      <protection locked="0"/>
    </xf>
    <xf numFmtId="0" fontId="2" fillId="2" borderId="26" xfId="2" applyBorder="1" applyAlignment="1" applyProtection="1">
      <alignment horizontal="center"/>
      <protection locked="0"/>
    </xf>
    <xf numFmtId="0" fontId="2" fillId="2" borderId="20" xfId="2" applyBorder="1" applyAlignment="1" applyProtection="1">
      <alignment horizontal="center"/>
      <protection locked="0"/>
    </xf>
    <xf numFmtId="0" fontId="2" fillId="2" borderId="59" xfId="2" applyBorder="1" applyAlignment="1" applyProtection="1">
      <alignment horizontal="center"/>
      <protection locked="0"/>
    </xf>
    <xf numFmtId="0" fontId="0" fillId="0" borderId="8" xfId="0" applyFill="1" applyBorder="1"/>
    <xf numFmtId="0" fontId="3" fillId="0" borderId="7" xfId="0" applyFont="1" applyBorder="1"/>
    <xf numFmtId="1" fontId="2" fillId="2" borderId="41" xfId="2" applyNumberFormat="1" applyBorder="1" applyProtection="1">
      <protection locked="0"/>
    </xf>
    <xf numFmtId="0" fontId="2" fillId="2" borderId="33" xfId="2" applyFont="1" applyBorder="1" applyAlignment="1" applyProtection="1">
      <alignment horizontal="center"/>
      <protection locked="0"/>
    </xf>
    <xf numFmtId="0" fontId="2" fillId="2" borderId="2" xfId="2" applyFont="1" applyBorder="1" applyAlignment="1" applyProtection="1">
      <alignment horizontal="center"/>
      <protection locked="0"/>
    </xf>
    <xf numFmtId="1" fontId="6" fillId="2" borderId="2" xfId="2" applyNumberFormat="1" applyFont="1" applyBorder="1" applyAlignment="1" applyProtection="1">
      <alignment horizontal="center"/>
      <protection locked="0"/>
    </xf>
    <xf numFmtId="0" fontId="2" fillId="2" borderId="39" xfId="2" applyBorder="1" applyProtection="1">
      <protection locked="0"/>
    </xf>
    <xf numFmtId="164" fontId="2" fillId="2" borderId="14" xfId="2" applyNumberFormat="1" applyBorder="1" applyProtection="1">
      <protection locked="0"/>
    </xf>
    <xf numFmtId="44" fontId="2" fillId="2" borderId="48" xfId="1" applyFont="1" applyFill="1" applyBorder="1" applyAlignment="1" applyProtection="1">
      <alignment horizontal="center"/>
      <protection locked="0"/>
    </xf>
    <xf numFmtId="164" fontId="2" fillId="2" borderId="2" xfId="2" applyNumberFormat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Protection="1">
      <protection locked="0"/>
    </xf>
    <xf numFmtId="0" fontId="2" fillId="2" borderId="14" xfId="2" applyBorder="1" applyAlignment="1" applyProtection="1">
      <alignment horizontal="center"/>
      <protection locked="0"/>
    </xf>
    <xf numFmtId="0" fontId="2" fillId="2" borderId="42" xfId="2" applyBorder="1" applyProtection="1">
      <protection locked="0"/>
    </xf>
    <xf numFmtId="0" fontId="2" fillId="2" borderId="39" xfId="2" applyBorder="1" applyAlignment="1" applyProtection="1">
      <alignment horizontal="center"/>
      <protection locked="0"/>
    </xf>
    <xf numFmtId="164" fontId="2" fillId="2" borderId="43" xfId="1" applyNumberFormat="1" applyFont="1" applyFill="1" applyBorder="1" applyProtection="1">
      <protection locked="0"/>
    </xf>
    <xf numFmtId="0" fontId="2" fillId="2" borderId="44" xfId="2" applyFont="1" applyBorder="1" applyProtection="1">
      <protection locked="0"/>
    </xf>
    <xf numFmtId="164" fontId="2" fillId="2" borderId="44" xfId="1" applyNumberFormat="1" applyFont="1" applyFill="1" applyBorder="1" applyProtection="1">
      <protection locked="0"/>
    </xf>
    <xf numFmtId="0" fontId="2" fillId="2" borderId="22" xfId="2" applyFont="1" applyBorder="1" applyProtection="1">
      <protection locked="0"/>
    </xf>
    <xf numFmtId="2" fontId="0" fillId="0" borderId="0" xfId="0" applyNumberFormat="1"/>
    <xf numFmtId="0" fontId="0" fillId="0" borderId="37" xfId="0" applyBorder="1"/>
    <xf numFmtId="0" fontId="5" fillId="0" borderId="4" xfId="0" applyFont="1" applyBorder="1"/>
    <xf numFmtId="0" fontId="0" fillId="0" borderId="22" xfId="0" applyBorder="1"/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8" xfId="0" applyBorder="1"/>
    <xf numFmtId="0" fontId="0" fillId="0" borderId="20" xfId="0" applyBorder="1"/>
    <xf numFmtId="0" fontId="10" fillId="0" borderId="56" xfId="0" applyFont="1" applyBorder="1" applyAlignment="1">
      <alignment horizontal="center"/>
    </xf>
    <xf numFmtId="164" fontId="0" fillId="0" borderId="0" xfId="1" applyNumberFormat="1" applyFont="1"/>
    <xf numFmtId="164" fontId="10" fillId="0" borderId="44" xfId="0" applyNumberFormat="1" applyFont="1" applyBorder="1" applyAlignment="1">
      <alignment horizontal="center"/>
    </xf>
    <xf numFmtId="166" fontId="10" fillId="0" borderId="55" xfId="0" applyNumberFormat="1" applyFont="1" applyBorder="1"/>
    <xf numFmtId="164" fontId="0" fillId="0" borderId="14" xfId="1" applyNumberFormat="1" applyFont="1" applyBorder="1"/>
    <xf numFmtId="1" fontId="0" fillId="0" borderId="2" xfId="0" applyNumberFormat="1" applyBorder="1"/>
    <xf numFmtId="0" fontId="13" fillId="0" borderId="0" xfId="0" applyFont="1" applyBorder="1"/>
    <xf numFmtId="164" fontId="0" fillId="0" borderId="2" xfId="0" applyNumberFormat="1" applyBorder="1"/>
    <xf numFmtId="164" fontId="0" fillId="0" borderId="14" xfId="0" applyNumberFormat="1" applyBorder="1"/>
    <xf numFmtId="0" fontId="3" fillId="0" borderId="37" xfId="0" applyFont="1" applyBorder="1"/>
    <xf numFmtId="1" fontId="0" fillId="0" borderId="10" xfId="0" applyNumberFormat="1" applyBorder="1"/>
    <xf numFmtId="0" fontId="0" fillId="0" borderId="30" xfId="0" applyBorder="1"/>
    <xf numFmtId="0" fontId="0" fillId="0" borderId="28" xfId="0" applyBorder="1"/>
    <xf numFmtId="0" fontId="0" fillId="4" borderId="0" xfId="0" applyFill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50" xfId="1" applyNumberFormat="1" applyFont="1" applyBorder="1"/>
    <xf numFmtId="0" fontId="0" fillId="0" borderId="50" xfId="0" applyBorder="1"/>
    <xf numFmtId="0" fontId="13" fillId="0" borderId="37" xfId="0" applyFont="1" applyBorder="1"/>
    <xf numFmtId="0" fontId="14" fillId="0" borderId="37" xfId="0" applyFont="1" applyBorder="1"/>
    <xf numFmtId="164" fontId="0" fillId="0" borderId="26" xfId="0" applyNumberFormat="1" applyBorder="1"/>
    <xf numFmtId="0" fontId="3" fillId="0" borderId="38" xfId="0" applyFont="1" applyBorder="1"/>
    <xf numFmtId="44" fontId="2" fillId="2" borderId="14" xfId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2" xfId="1" applyNumberFormat="1" applyFont="1" applyBorder="1" applyAlignment="1">
      <alignment horizontal="center"/>
    </xf>
    <xf numFmtId="44" fontId="0" fillId="0" borderId="2" xfId="1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6" xfId="0" applyFont="1" applyFill="1" applyBorder="1"/>
    <xf numFmtId="0" fontId="15" fillId="0" borderId="8" xfId="2" applyFont="1" applyFill="1" applyBorder="1"/>
    <xf numFmtId="164" fontId="0" fillId="0" borderId="61" xfId="1" applyNumberFormat="1" applyFont="1" applyBorder="1"/>
    <xf numFmtId="164" fontId="0" fillId="0" borderId="46" xfId="1" applyNumberFormat="1" applyFont="1" applyBorder="1"/>
    <xf numFmtId="1" fontId="0" fillId="0" borderId="1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4" fontId="2" fillId="0" borderId="36" xfId="2" applyNumberForma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44" fontId="2" fillId="0" borderId="61" xfId="2" applyNumberFormat="1" applyFill="1" applyBorder="1" applyAlignment="1" applyProtection="1">
      <alignment horizontal="center"/>
      <protection locked="0"/>
    </xf>
    <xf numFmtId="44" fontId="0" fillId="0" borderId="2" xfId="0" applyNumberFormat="1" applyBorder="1"/>
    <xf numFmtId="0" fontId="3" fillId="0" borderId="20" xfId="0" applyFont="1" applyFill="1" applyBorder="1"/>
    <xf numFmtId="0" fontId="3" fillId="0" borderId="20" xfId="0" applyFont="1" applyBorder="1"/>
    <xf numFmtId="0" fontId="0" fillId="4" borderId="37" xfId="0" applyFill="1" applyBorder="1"/>
    <xf numFmtId="0" fontId="0" fillId="4" borderId="21" xfId="0" applyFill="1" applyBorder="1"/>
    <xf numFmtId="0" fontId="3" fillId="0" borderId="21" xfId="0" applyFont="1" applyBorder="1" applyAlignment="1">
      <alignment horizontal="right"/>
    </xf>
    <xf numFmtId="1" fontId="2" fillId="4" borderId="14" xfId="2" applyNumberFormat="1" applyFill="1" applyBorder="1" applyProtection="1">
      <protection locked="0"/>
    </xf>
    <xf numFmtId="0" fontId="2" fillId="4" borderId="2" xfId="2" applyFill="1" applyBorder="1" applyProtection="1">
      <protection locked="0"/>
    </xf>
    <xf numFmtId="0" fontId="2" fillId="4" borderId="14" xfId="2" applyFill="1" applyBorder="1" applyProtection="1">
      <protection locked="0"/>
    </xf>
    <xf numFmtId="164" fontId="2" fillId="4" borderId="14" xfId="1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44" fontId="3" fillId="0" borderId="31" xfId="0" applyNumberFormat="1" applyFont="1" applyBorder="1"/>
    <xf numFmtId="0" fontId="3" fillId="0" borderId="26" xfId="0" applyFont="1" applyBorder="1"/>
    <xf numFmtId="44" fontId="3" fillId="0" borderId="46" xfId="0" applyNumberFormat="1" applyFont="1" applyBorder="1"/>
    <xf numFmtId="164" fontId="2" fillId="0" borderId="36" xfId="2" applyNumberFormat="1" applyFill="1" applyBorder="1" applyAlignment="1" applyProtection="1">
      <alignment horizontal="center"/>
      <protection locked="0"/>
    </xf>
    <xf numFmtId="164" fontId="0" fillId="0" borderId="34" xfId="0" applyNumberFormat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36" xfId="0" applyBorder="1"/>
    <xf numFmtId="164" fontId="0" fillId="0" borderId="11" xfId="1" applyNumberFormat="1" applyFont="1" applyBorder="1"/>
    <xf numFmtId="164" fontId="3" fillId="0" borderId="2" xfId="1" applyNumberFormat="1" applyFont="1" applyBorder="1"/>
    <xf numFmtId="164" fontId="3" fillId="0" borderId="27" xfId="1" applyNumberFormat="1" applyFont="1" applyBorder="1"/>
    <xf numFmtId="164" fontId="0" fillId="0" borderId="29" xfId="1" applyNumberFormat="1" applyFont="1" applyBorder="1"/>
    <xf numFmtId="0" fontId="0" fillId="0" borderId="17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2" fillId="2" borderId="58" xfId="2" applyNumberFormat="1" applyBorder="1" applyAlignment="1" applyProtection="1">
      <alignment horizontal="center"/>
      <protection locked="0"/>
    </xf>
    <xf numFmtId="0" fontId="2" fillId="4" borderId="14" xfId="2" applyFill="1" applyBorder="1" applyAlignment="1" applyProtection="1">
      <alignment horizontal="center"/>
      <protection locked="0"/>
    </xf>
    <xf numFmtId="164" fontId="2" fillId="2" borderId="14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Protection="1">
      <protection locked="0"/>
    </xf>
    <xf numFmtId="1" fontId="0" fillId="0" borderId="19" xfId="0" applyNumberFormat="1" applyBorder="1"/>
    <xf numFmtId="164" fontId="0" fillId="0" borderId="27" xfId="1" applyNumberFormat="1" applyFont="1" applyBorder="1"/>
    <xf numFmtId="44" fontId="0" fillId="0" borderId="27" xfId="1" applyFont="1" applyBorder="1"/>
    <xf numFmtId="0" fontId="0" fillId="0" borderId="27" xfId="0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7" xfId="0" applyNumberFormat="1" applyBorder="1"/>
    <xf numFmtId="0" fontId="3" fillId="0" borderId="5" xfId="0" applyFont="1" applyBorder="1" applyAlignment="1">
      <alignment horizontal="center"/>
    </xf>
    <xf numFmtId="164" fontId="3" fillId="0" borderId="31" xfId="0" applyNumberFormat="1" applyFont="1" applyBorder="1"/>
    <xf numFmtId="164" fontId="3" fillId="0" borderId="24" xfId="0" applyNumberFormat="1" applyFont="1" applyBorder="1"/>
    <xf numFmtId="0" fontId="3" fillId="0" borderId="25" xfId="0" applyNumberFormat="1" applyFont="1" applyBorder="1" applyAlignment="1">
      <alignment horizontal="center"/>
    </xf>
    <xf numFmtId="0" fontId="0" fillId="0" borderId="26" xfId="0" applyNumberFormat="1" applyBorder="1"/>
    <xf numFmtId="164" fontId="0" fillId="4" borderId="14" xfId="1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Fill="1" applyBorder="1"/>
    <xf numFmtId="1" fontId="2" fillId="0" borderId="49" xfId="2" applyNumberFormat="1" applyFont="1" applyFill="1" applyBorder="1" applyProtection="1">
      <protection locked="0"/>
    </xf>
    <xf numFmtId="1" fontId="2" fillId="0" borderId="50" xfId="2" applyNumberFormat="1" applyFont="1" applyFill="1" applyBorder="1" applyProtection="1">
      <protection locked="0"/>
    </xf>
    <xf numFmtId="44" fontId="0" fillId="0" borderId="0" xfId="1" applyFont="1"/>
    <xf numFmtId="0" fontId="3" fillId="0" borderId="3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7" xfId="0" applyBorder="1" applyProtection="1"/>
    <xf numFmtId="0" fontId="4" fillId="0" borderId="4" xfId="0" applyFont="1" applyBorder="1" applyAlignment="1" applyProtection="1">
      <alignment horizontal="center"/>
    </xf>
    <xf numFmtId="0" fontId="3" fillId="0" borderId="8" xfId="0" applyFont="1" applyBorder="1" applyProtection="1"/>
    <xf numFmtId="1" fontId="2" fillId="0" borderId="63" xfId="2" applyNumberFormat="1" applyFill="1" applyBorder="1" applyProtection="1"/>
    <xf numFmtId="0" fontId="3" fillId="0" borderId="0" xfId="0" applyFont="1" applyProtection="1"/>
    <xf numFmtId="0" fontId="0" fillId="0" borderId="2" xfId="0" applyBorder="1" applyProtection="1"/>
    <xf numFmtId="0" fontId="0" fillId="0" borderId="0" xfId="0" applyProtection="1"/>
    <xf numFmtId="44" fontId="2" fillId="0" borderId="36" xfId="2" applyNumberFormat="1" applyFill="1" applyBorder="1" applyAlignment="1" applyProtection="1">
      <alignment horizontal="center"/>
    </xf>
    <xf numFmtId="44" fontId="0" fillId="0" borderId="2" xfId="0" applyNumberFormat="1" applyBorder="1" applyProtection="1"/>
    <xf numFmtId="164" fontId="2" fillId="0" borderId="36" xfId="2" applyNumberFormat="1" applyFill="1" applyBorder="1" applyAlignment="1" applyProtection="1">
      <alignment horizontal="center"/>
    </xf>
    <xf numFmtId="164" fontId="0" fillId="0" borderId="2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8" fillId="0" borderId="0" xfId="0" applyFont="1" applyProtection="1"/>
    <xf numFmtId="0" fontId="0" fillId="0" borderId="6" xfId="0" applyBorder="1" applyProtection="1"/>
    <xf numFmtId="0" fontId="2" fillId="0" borderId="58" xfId="2" applyNumberFormat="1" applyFill="1" applyBorder="1" applyAlignment="1" applyProtection="1">
      <alignment horizontal="center"/>
    </xf>
    <xf numFmtId="0" fontId="0" fillId="0" borderId="19" xfId="0" applyBorder="1" applyProtection="1"/>
    <xf numFmtId="1" fontId="2" fillId="0" borderId="26" xfId="2" applyNumberFormat="1" applyFill="1" applyBorder="1" applyAlignment="1" applyProtection="1">
      <alignment horizontal="center"/>
    </xf>
    <xf numFmtId="0" fontId="0" fillId="0" borderId="8" xfId="0" applyFill="1" applyBorder="1" applyProtection="1"/>
    <xf numFmtId="1" fontId="2" fillId="0" borderId="20" xfId="2" applyNumberFormat="1" applyFill="1" applyBorder="1" applyAlignment="1" applyProtection="1">
      <alignment horizontal="center"/>
    </xf>
    <xf numFmtId="0" fontId="0" fillId="0" borderId="19" xfId="0" applyFill="1" applyBorder="1" applyProtection="1"/>
    <xf numFmtId="1" fontId="2" fillId="0" borderId="59" xfId="2" applyNumberFormat="1" applyFill="1" applyBorder="1" applyAlignment="1" applyProtection="1">
      <alignment horizontal="center"/>
    </xf>
    <xf numFmtId="0" fontId="0" fillId="4" borderId="0" xfId="0" applyFill="1" applyProtection="1"/>
    <xf numFmtId="0" fontId="13" fillId="0" borderId="0" xfId="0" applyFont="1" applyBorder="1" applyProtection="1"/>
    <xf numFmtId="0" fontId="3" fillId="0" borderId="6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3" fillId="0" borderId="5" xfId="0" applyFont="1" applyBorder="1" applyProtection="1"/>
    <xf numFmtId="1" fontId="2" fillId="0" borderId="15" xfId="2" applyNumberFormat="1" applyFill="1" applyBorder="1" applyProtection="1"/>
    <xf numFmtId="0" fontId="0" fillId="0" borderId="14" xfId="0" applyBorder="1" applyProtection="1"/>
    <xf numFmtId="164" fontId="0" fillId="0" borderId="14" xfId="1" applyNumberFormat="1" applyFont="1" applyBorder="1" applyProtection="1"/>
    <xf numFmtId="164" fontId="0" fillId="0" borderId="2" xfId="1" applyNumberFormat="1" applyFont="1" applyBorder="1" applyProtection="1"/>
    <xf numFmtId="1" fontId="0" fillId="0" borderId="2" xfId="0" applyNumberFormat="1" applyBorder="1" applyProtection="1"/>
    <xf numFmtId="0" fontId="0" fillId="0" borderId="19" xfId="0" applyBorder="1" applyAlignment="1">
      <alignment horizontal="center"/>
    </xf>
    <xf numFmtId="1" fontId="6" fillId="0" borderId="34" xfId="2" applyNumberFormat="1" applyFont="1" applyFill="1" applyBorder="1" applyProtection="1"/>
    <xf numFmtId="0" fontId="3" fillId="0" borderId="63" xfId="0" applyFont="1" applyBorder="1" applyProtection="1"/>
    <xf numFmtId="0" fontId="0" fillId="0" borderId="63" xfId="0" applyBorder="1" applyProtection="1"/>
    <xf numFmtId="1" fontId="2" fillId="4" borderId="52" xfId="2" applyNumberFormat="1" applyFill="1" applyBorder="1" applyProtection="1">
      <protection locked="0"/>
    </xf>
    <xf numFmtId="0" fontId="0" fillId="0" borderId="47" xfId="0" applyBorder="1"/>
    <xf numFmtId="0" fontId="3" fillId="0" borderId="50" xfId="0" applyFont="1" applyBorder="1"/>
    <xf numFmtId="164" fontId="3" fillId="0" borderId="49" xfId="1" applyNumberFormat="1" applyFont="1" applyBorder="1"/>
    <xf numFmtId="164" fontId="3" fillId="0" borderId="50" xfId="1" applyNumberFormat="1" applyFont="1" applyBorder="1"/>
    <xf numFmtId="0" fontId="10" fillId="0" borderId="0" xfId="0" applyFont="1"/>
    <xf numFmtId="1" fontId="0" fillId="0" borderId="61" xfId="0" applyNumberFormat="1" applyBorder="1"/>
    <xf numFmtId="1" fontId="0" fillId="0" borderId="63" xfId="0" applyNumberFormat="1" applyBorder="1"/>
    <xf numFmtId="0" fontId="0" fillId="0" borderId="63" xfId="0" applyBorder="1"/>
    <xf numFmtId="164" fontId="0" fillId="0" borderId="49" xfId="1" applyNumberFormat="1" applyFont="1" applyBorder="1"/>
    <xf numFmtId="0" fontId="0" fillId="0" borderId="51" xfId="0" applyBorder="1"/>
    <xf numFmtId="0" fontId="0" fillId="0" borderId="49" xfId="0" applyBorder="1"/>
    <xf numFmtId="1" fontId="2" fillId="0" borderId="60" xfId="2" applyNumberFormat="1" applyFill="1" applyBorder="1" applyProtection="1">
      <protection locked="0"/>
    </xf>
    <xf numFmtId="0" fontId="3" fillId="0" borderId="46" xfId="0" applyFont="1" applyBorder="1"/>
    <xf numFmtId="0" fontId="2" fillId="4" borderId="19" xfId="2" applyFill="1" applyBorder="1"/>
    <xf numFmtId="0" fontId="0" fillId="4" borderId="26" xfId="0" applyFill="1" applyBorder="1"/>
    <xf numFmtId="164" fontId="16" fillId="0" borderId="35" xfId="0" applyNumberFormat="1" applyFont="1" applyBorder="1"/>
    <xf numFmtId="164" fontId="16" fillId="0" borderId="34" xfId="0" applyNumberFormat="1" applyFont="1" applyBorder="1"/>
    <xf numFmtId="167" fontId="16" fillId="0" borderId="34" xfId="0" applyNumberFormat="1" applyFont="1" applyBorder="1"/>
    <xf numFmtId="0" fontId="3" fillId="0" borderId="45" xfId="0" applyFont="1" applyBorder="1"/>
    <xf numFmtId="164" fontId="0" fillId="0" borderId="19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0" fontId="2" fillId="2" borderId="14" xfId="2" applyFont="1" applyBorder="1" applyAlignment="1" applyProtection="1">
      <alignment horizontal="center"/>
      <protection locked="0"/>
    </xf>
    <xf numFmtId="0" fontId="0" fillId="0" borderId="6" xfId="0" applyFont="1" applyBorder="1"/>
    <xf numFmtId="164" fontId="0" fillId="0" borderId="44" xfId="1" applyNumberFormat="1" applyFont="1" applyBorder="1"/>
    <xf numFmtId="164" fontId="0" fillId="0" borderId="55" xfId="1" applyNumberFormat="1" applyFont="1" applyBorder="1"/>
    <xf numFmtId="0" fontId="0" fillId="0" borderId="56" xfId="0" applyBorder="1"/>
    <xf numFmtId="164" fontId="0" fillId="0" borderId="6" xfId="1" applyNumberFormat="1" applyFont="1" applyBorder="1"/>
    <xf numFmtId="44" fontId="0" fillId="0" borderId="50" xfId="1" applyFont="1" applyBorder="1"/>
    <xf numFmtId="0" fontId="0" fillId="0" borderId="55" xfId="0" applyBorder="1"/>
    <xf numFmtId="164" fontId="3" fillId="0" borderId="19" xfId="0" applyNumberFormat="1" applyFont="1" applyBorder="1"/>
    <xf numFmtId="164" fontId="3" fillId="0" borderId="51" xfId="0" applyNumberFormat="1" applyFont="1" applyBorder="1"/>
    <xf numFmtId="0" fontId="2" fillId="2" borderId="18" xfId="2" applyFont="1" applyBorder="1" applyAlignment="1" applyProtection="1">
      <alignment horizontal="center"/>
      <protection locked="0"/>
    </xf>
    <xf numFmtId="0" fontId="2" fillId="2" borderId="2" xfId="2" applyFont="1" applyBorder="1" applyProtection="1">
      <protection locked="0"/>
    </xf>
    <xf numFmtId="0" fontId="2" fillId="5" borderId="58" xfId="2" applyNumberFormat="1" applyFill="1" applyBorder="1" applyAlignment="1" applyProtection="1">
      <alignment horizontal="center"/>
    </xf>
    <xf numFmtId="1" fontId="2" fillId="5" borderId="26" xfId="2" applyNumberFormat="1" applyFill="1" applyBorder="1" applyAlignment="1" applyProtection="1">
      <alignment horizontal="center"/>
    </xf>
    <xf numFmtId="0" fontId="2" fillId="5" borderId="32" xfId="2" applyFill="1" applyBorder="1" applyAlignment="1" applyProtection="1">
      <alignment horizontal="center"/>
    </xf>
    <xf numFmtId="0" fontId="2" fillId="5" borderId="64" xfId="2" applyFill="1" applyBorder="1" applyAlignment="1" applyProtection="1">
      <alignment horizontal="center"/>
    </xf>
    <xf numFmtId="1" fontId="2" fillId="5" borderId="59" xfId="2" applyNumberFormat="1" applyFill="1" applyBorder="1" applyAlignment="1" applyProtection="1">
      <alignment horizontal="center"/>
    </xf>
    <xf numFmtId="1" fontId="2" fillId="6" borderId="47" xfId="2" applyNumberFormat="1" applyFill="1" applyBorder="1" applyProtection="1">
      <protection locked="0"/>
    </xf>
    <xf numFmtId="0" fontId="2" fillId="6" borderId="14" xfId="2" applyFill="1" applyBorder="1" applyProtection="1">
      <protection locked="0"/>
    </xf>
    <xf numFmtId="1" fontId="6" fillId="6" borderId="14" xfId="2" applyNumberFormat="1" applyFont="1" applyFill="1" applyBorder="1" applyAlignment="1" applyProtection="1">
      <alignment horizontal="center"/>
      <protection locked="0"/>
    </xf>
    <xf numFmtId="1" fontId="2" fillId="6" borderId="52" xfId="2" applyNumberFormat="1" applyFill="1" applyBorder="1" applyProtection="1">
      <protection locked="0"/>
    </xf>
    <xf numFmtId="1" fontId="3" fillId="0" borderId="25" xfId="0" applyNumberFormat="1" applyFont="1" applyBorder="1" applyAlignment="1">
      <alignment horizontal="center"/>
    </xf>
    <xf numFmtId="0" fontId="2" fillId="4" borderId="65" xfId="2" applyFill="1" applyBorder="1"/>
    <xf numFmtId="0" fontId="2" fillId="4" borderId="66" xfId="2" applyFill="1" applyBorder="1"/>
    <xf numFmtId="0" fontId="0" fillId="3" borderId="25" xfId="0" applyFill="1" applyBorder="1"/>
    <xf numFmtId="0" fontId="3" fillId="0" borderId="3" xfId="0" applyFont="1" applyFill="1" applyBorder="1" applyAlignment="1">
      <alignment horizontal="center"/>
    </xf>
    <xf numFmtId="164" fontId="0" fillId="0" borderId="63" xfId="0" applyNumberFormat="1" applyBorder="1"/>
    <xf numFmtId="0" fontId="4" fillId="0" borderId="7" xfId="0" applyFont="1" applyBorder="1" applyAlignment="1" applyProtection="1">
      <alignment horizontal="center"/>
    </xf>
    <xf numFmtId="1" fontId="2" fillId="0" borderId="50" xfId="2" applyNumberFormat="1" applyFill="1" applyBorder="1" applyProtection="1"/>
    <xf numFmtId="0" fontId="0" fillId="0" borderId="51" xfId="0" applyBorder="1" applyProtection="1"/>
    <xf numFmtId="0" fontId="0" fillId="0" borderId="0" xfId="0" applyFill="1" applyBorder="1"/>
    <xf numFmtId="0" fontId="0" fillId="0" borderId="22" xfId="0" applyFill="1" applyBorder="1"/>
    <xf numFmtId="164" fontId="0" fillId="0" borderId="10" xfId="0" applyNumberFormat="1" applyBorder="1"/>
    <xf numFmtId="164" fontId="0" fillId="0" borderId="28" xfId="0" applyNumberFormat="1" applyBorder="1"/>
    <xf numFmtId="0" fontId="3" fillId="0" borderId="20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164" fontId="0" fillId="0" borderId="63" xfId="1" applyNumberFormat="1" applyFont="1" applyBorder="1" applyAlignment="1">
      <alignment horizontal="left" indent="1"/>
    </xf>
    <xf numFmtId="164" fontId="0" fillId="0" borderId="62" xfId="1" applyNumberFormat="1" applyFont="1" applyBorder="1" applyAlignment="1">
      <alignment horizontal="left" indent="1"/>
    </xf>
    <xf numFmtId="164" fontId="0" fillId="0" borderId="24" xfId="1" applyNumberFormat="1" applyFont="1" applyBorder="1"/>
    <xf numFmtId="0" fontId="0" fillId="0" borderId="67" xfId="0" applyBorder="1"/>
    <xf numFmtId="1" fontId="0" fillId="0" borderId="50" xfId="0" applyNumberFormat="1" applyBorder="1"/>
    <xf numFmtId="1" fontId="0" fillId="0" borderId="68" xfId="0" applyNumberFormat="1" applyBorder="1"/>
    <xf numFmtId="0" fontId="3" fillId="0" borderId="16" xfId="0" applyFont="1" applyBorder="1"/>
    <xf numFmtId="0" fontId="3" fillId="0" borderId="10" xfId="0" applyFont="1" applyBorder="1"/>
    <xf numFmtId="0" fontId="3" fillId="0" borderId="38" xfId="0" applyFont="1" applyFill="1" applyBorder="1"/>
    <xf numFmtId="164" fontId="0" fillId="0" borderId="61" xfId="0" applyNumberFormat="1" applyBorder="1"/>
    <xf numFmtId="44" fontId="0" fillId="0" borderId="19" xfId="1" applyFont="1" applyBorder="1"/>
    <xf numFmtId="44" fontId="0" fillId="0" borderId="67" xfId="1" applyFont="1" applyBorder="1"/>
    <xf numFmtId="0" fontId="0" fillId="0" borderId="68" xfId="0" applyBorder="1"/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0" borderId="69" xfId="1" applyNumberFormat="1" applyFont="1" applyBorder="1"/>
    <xf numFmtId="164" fontId="0" fillId="0" borderId="67" xfId="1" applyNumberFormat="1" applyFont="1" applyBorder="1"/>
    <xf numFmtId="164" fontId="0" fillId="0" borderId="43" xfId="1" applyNumberFormat="1" applyFont="1" applyBorder="1"/>
    <xf numFmtId="164" fontId="0" fillId="0" borderId="60" xfId="1" applyNumberFormat="1" applyFont="1" applyBorder="1"/>
    <xf numFmtId="164" fontId="0" fillId="0" borderId="68" xfId="1" applyNumberFormat="1" applyFont="1" applyBorder="1"/>
    <xf numFmtId="164" fontId="0" fillId="0" borderId="26" xfId="1" applyNumberFormat="1" applyFont="1" applyBorder="1"/>
    <xf numFmtId="0" fontId="3" fillId="0" borderId="5" xfId="0" applyFont="1" applyFill="1" applyBorder="1" applyAlignment="1">
      <alignment horizontal="center"/>
    </xf>
    <xf numFmtId="164" fontId="0" fillId="0" borderId="50" xfId="1" applyNumberFormat="1" applyFont="1" applyBorder="1" applyAlignment="1">
      <alignment horizontal="center"/>
    </xf>
    <xf numFmtId="164" fontId="0" fillId="0" borderId="5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/>
    <xf numFmtId="44" fontId="0" fillId="0" borderId="44" xfId="1" applyFont="1" applyBorder="1"/>
    <xf numFmtId="0" fontId="2" fillId="2" borderId="23" xfId="2" applyFont="1" applyBorder="1" applyAlignment="1" applyProtection="1">
      <alignment horizontal="center"/>
      <protection locked="0"/>
    </xf>
    <xf numFmtId="0" fontId="2" fillId="2" borderId="48" xfId="2" applyBorder="1" applyProtection="1">
      <protection locked="0"/>
    </xf>
    <xf numFmtId="0" fontId="2" fillId="2" borderId="70" xfId="2" applyBorder="1" applyProtection="1">
      <protection locked="0"/>
    </xf>
    <xf numFmtId="0" fontId="2" fillId="2" borderId="9" xfId="2" applyBorder="1" applyProtection="1">
      <protection locked="0"/>
    </xf>
    <xf numFmtId="1" fontId="2" fillId="2" borderId="71" xfId="2" applyNumberFormat="1" applyBorder="1" applyProtection="1">
      <protection locked="0"/>
    </xf>
    <xf numFmtId="164" fontId="2" fillId="2" borderId="72" xfId="1" applyNumberFormat="1" applyFont="1" applyFill="1" applyBorder="1" applyProtection="1">
      <protection locked="0"/>
    </xf>
    <xf numFmtId="164" fontId="2" fillId="2" borderId="61" xfId="2" applyNumberFormat="1" applyBorder="1" applyProtection="1">
      <protection locked="0"/>
    </xf>
    <xf numFmtId="164" fontId="2" fillId="2" borderId="63" xfId="2" applyNumberFormat="1" applyBorder="1" applyProtection="1">
      <protection locked="0"/>
    </xf>
    <xf numFmtId="164" fontId="2" fillId="2" borderId="73" xfId="2" applyNumberFormat="1" applyBorder="1" applyProtection="1">
      <protection locked="0"/>
    </xf>
    <xf numFmtId="164" fontId="2" fillId="6" borderId="63" xfId="2" applyNumberFormat="1" applyFill="1" applyBorder="1" applyProtection="1">
      <protection locked="0"/>
    </xf>
    <xf numFmtId="164" fontId="2" fillId="2" borderId="63" xfId="2" applyNumberFormat="1" applyBorder="1" applyAlignment="1" applyProtection="1">
      <alignment horizontal="center"/>
      <protection locked="0"/>
    </xf>
    <xf numFmtId="164" fontId="2" fillId="2" borderId="61" xfId="2" applyNumberFormat="1" applyBorder="1" applyAlignment="1" applyProtection="1">
      <alignment horizontal="center"/>
      <protection locked="0"/>
    </xf>
    <xf numFmtId="164" fontId="2" fillId="2" borderId="74" xfId="2" applyNumberFormat="1" applyBorder="1" applyAlignment="1" applyProtection="1">
      <alignment horizontal="center"/>
      <protection locked="0"/>
    </xf>
    <xf numFmtId="164" fontId="2" fillId="2" borderId="11" xfId="1" applyNumberFormat="1" applyFont="1" applyFill="1" applyBorder="1" applyProtection="1">
      <protection locked="0"/>
    </xf>
    <xf numFmtId="164" fontId="2" fillId="2" borderId="10" xfId="2" applyNumberFormat="1" applyBorder="1" applyAlignment="1" applyProtection="1">
      <alignment horizontal="center"/>
      <protection locked="0"/>
    </xf>
    <xf numFmtId="164" fontId="2" fillId="2" borderId="75" xfId="2" applyNumberFormat="1" applyBorder="1" applyAlignment="1" applyProtection="1">
      <alignment horizontal="center"/>
      <protection locked="0"/>
    </xf>
    <xf numFmtId="164" fontId="0" fillId="0" borderId="30" xfId="1" applyNumberFormat="1" applyFont="1" applyBorder="1"/>
    <xf numFmtId="164" fontId="2" fillId="2" borderId="76" xfId="2" applyNumberFormat="1" applyBorder="1" applyAlignment="1" applyProtection="1">
      <alignment horizontal="center"/>
      <protection locked="0"/>
    </xf>
    <xf numFmtId="164" fontId="0" fillId="0" borderId="77" xfId="0" applyNumberFormat="1" applyBorder="1" applyAlignment="1">
      <alignment horizontal="center"/>
    </xf>
    <xf numFmtId="0" fontId="2" fillId="2" borderId="78" xfId="2" applyBorder="1" applyAlignment="1" applyProtection="1">
      <alignment horizontal="center"/>
      <protection locked="0"/>
    </xf>
    <xf numFmtId="164" fontId="2" fillId="2" borderId="79" xfId="1" applyNumberFormat="1" applyFont="1" applyFill="1" applyBorder="1" applyProtection="1">
      <protection locked="0"/>
    </xf>
    <xf numFmtId="1" fontId="10" fillId="0" borderId="2" xfId="0" applyNumberFormat="1" applyFont="1" applyBorder="1" applyAlignment="1">
      <alignment horizontal="center"/>
    </xf>
    <xf numFmtId="0" fontId="3" fillId="3" borderId="0" xfId="0" applyFont="1" applyFill="1" applyBorder="1"/>
    <xf numFmtId="0" fontId="2" fillId="2" borderId="80" xfId="2" applyBorder="1"/>
    <xf numFmtId="16" fontId="0" fillId="0" borderId="25" xfId="0" applyNumberFormat="1" applyBorder="1"/>
    <xf numFmtId="0" fontId="0" fillId="0" borderId="37" xfId="0" applyBorder="1" applyAlignment="1">
      <alignment horizontal="center"/>
    </xf>
    <xf numFmtId="0" fontId="2" fillId="2" borderId="37" xfId="2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60" xfId="2" applyBorder="1"/>
    <xf numFmtId="164" fontId="0" fillId="0" borderId="50" xfId="0" applyNumberFormat="1" applyBorder="1" applyAlignment="1">
      <alignment horizontal="center"/>
    </xf>
    <xf numFmtId="0" fontId="2" fillId="2" borderId="60" xfId="2" applyBorder="1" applyAlignment="1">
      <alignment horizontal="center"/>
    </xf>
    <xf numFmtId="0" fontId="0" fillId="0" borderId="50" xfId="0" applyFill="1" applyBorder="1" applyAlignment="1">
      <alignment horizontal="center"/>
    </xf>
    <xf numFmtId="164" fontId="0" fillId="0" borderId="50" xfId="1" applyNumberFormat="1" applyFon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2" fillId="2" borderId="38" xfId="2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22" xfId="0" applyFont="1" applyBorder="1"/>
    <xf numFmtId="0" fontId="3" fillId="0" borderId="6" xfId="0" applyFont="1" applyBorder="1" applyAlignment="1"/>
    <xf numFmtId="0" fontId="0" fillId="0" borderId="35" xfId="0" applyBorder="1" applyAlignment="1">
      <alignment horizontal="center"/>
    </xf>
    <xf numFmtId="44" fontId="2" fillId="2" borderId="6" xfId="2" applyNumberFormat="1" applyBorder="1"/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44" fontId="2" fillId="2" borderId="50" xfId="2" applyNumberFormat="1" applyBorder="1"/>
    <xf numFmtId="0" fontId="0" fillId="0" borderId="44" xfId="0" applyBorder="1" applyAlignment="1">
      <alignment horizontal="center"/>
    </xf>
    <xf numFmtId="164" fontId="2" fillId="2" borderId="50" xfId="2" applyNumberFormat="1" applyBorder="1"/>
    <xf numFmtId="44" fontId="2" fillId="2" borderId="81" xfId="2" applyNumberFormat="1" applyBorder="1"/>
    <xf numFmtId="0" fontId="0" fillId="0" borderId="5" xfId="0" applyBorder="1" applyAlignment="1">
      <alignment horizontal="center"/>
    </xf>
    <xf numFmtId="44" fontId="2" fillId="2" borderId="82" xfId="2" applyNumberFormat="1" applyBorder="1"/>
    <xf numFmtId="0" fontId="0" fillId="0" borderId="20" xfId="0" applyBorder="1" applyAlignment="1">
      <alignment horizontal="center"/>
    </xf>
    <xf numFmtId="164" fontId="3" fillId="0" borderId="19" xfId="1" applyNumberFormat="1" applyFont="1" applyBorder="1"/>
  </cellXfs>
  <cellStyles count="4">
    <cellStyle name="Currency" xfId="1" builtinId="4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workbookViewId="0">
      <selection activeCell="R11" sqref="R11"/>
    </sheetView>
  </sheetViews>
  <sheetFormatPr defaultRowHeight="15" x14ac:dyDescent="0.25"/>
  <sheetData>
    <row r="1" spans="1:15" x14ac:dyDescent="0.25">
      <c r="F1" s="171"/>
    </row>
    <row r="2" spans="1:15" ht="15.75" thickBot="1" x14ac:dyDescent="0.3"/>
    <row r="3" spans="1:15" x14ac:dyDescent="0.25">
      <c r="A3" s="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09"/>
    </row>
    <row r="4" spans="1:15" ht="18.75" x14ac:dyDescent="0.3">
      <c r="A4" s="173" t="s">
        <v>84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4"/>
    </row>
    <row r="5" spans="1:15" x14ac:dyDescent="0.25">
      <c r="A5" s="17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4"/>
    </row>
    <row r="6" spans="1:15" x14ac:dyDescent="0.25">
      <c r="A6" s="17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4"/>
    </row>
    <row r="7" spans="1:15" x14ac:dyDescent="0.25">
      <c r="A7" s="17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4"/>
    </row>
    <row r="8" spans="1:15" x14ac:dyDescent="0.25">
      <c r="A8" s="176">
        <v>1</v>
      </c>
      <c r="B8" s="11" t="s">
        <v>87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74"/>
    </row>
    <row r="9" spans="1:15" x14ac:dyDescent="0.25">
      <c r="A9" s="17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74"/>
    </row>
    <row r="10" spans="1:15" x14ac:dyDescent="0.25">
      <c r="A10" s="176">
        <v>2</v>
      </c>
      <c r="B10" s="11" t="s">
        <v>83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4"/>
    </row>
    <row r="11" spans="1:15" x14ac:dyDescent="0.25">
      <c r="A11" s="17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4"/>
    </row>
    <row r="12" spans="1:15" x14ac:dyDescent="0.25">
      <c r="A12" s="176">
        <v>3</v>
      </c>
      <c r="B12" s="11" t="s">
        <v>85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4"/>
    </row>
    <row r="13" spans="1:15" x14ac:dyDescent="0.25">
      <c r="A13" s="17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4"/>
    </row>
    <row r="14" spans="1:15" x14ac:dyDescent="0.25">
      <c r="A14" s="176">
        <v>4</v>
      </c>
      <c r="B14" s="11" t="s">
        <v>182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4"/>
    </row>
    <row r="15" spans="1:15" x14ac:dyDescent="0.25">
      <c r="A15" s="17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4"/>
    </row>
    <row r="16" spans="1:15" x14ac:dyDescent="0.25">
      <c r="A16" s="176">
        <v>5</v>
      </c>
      <c r="B16" s="106" t="s">
        <v>196</v>
      </c>
      <c r="C16" s="106"/>
      <c r="D16" s="106"/>
      <c r="E16" s="106"/>
      <c r="F16" s="106"/>
      <c r="G16" s="106"/>
      <c r="H16" s="106"/>
      <c r="I16" s="106"/>
      <c r="J16" s="428"/>
      <c r="K16" s="106"/>
      <c r="L16" s="106"/>
      <c r="M16" s="11"/>
      <c r="N16" s="11"/>
      <c r="O16" s="174"/>
    </row>
    <row r="17" spans="1:15" x14ac:dyDescent="0.25">
      <c r="A17" s="17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4"/>
    </row>
    <row r="18" spans="1:15" x14ac:dyDescent="0.25">
      <c r="A18" s="177">
        <v>6</v>
      </c>
      <c r="B18" s="11" t="s">
        <v>86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4"/>
    </row>
    <row r="19" spans="1:15" x14ac:dyDescent="0.25">
      <c r="A19" s="17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4"/>
    </row>
    <row r="20" spans="1:15" x14ac:dyDescent="0.25">
      <c r="A20" s="177">
        <v>7</v>
      </c>
      <c r="B20" s="370" t="s">
        <v>130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1"/>
    </row>
    <row r="21" spans="1:15" x14ac:dyDescent="0.25">
      <c r="A21" s="17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4"/>
    </row>
    <row r="22" spans="1:15" x14ac:dyDescent="0.25">
      <c r="A22" s="177">
        <v>8</v>
      </c>
      <c r="B22" s="11" t="s">
        <v>183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4"/>
    </row>
    <row r="23" spans="1:15" x14ac:dyDescent="0.25">
      <c r="A23" s="17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4"/>
    </row>
    <row r="24" spans="1:15" x14ac:dyDescent="0.25">
      <c r="A24" s="177">
        <v>9</v>
      </c>
      <c r="B24" s="11" t="s">
        <v>184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4"/>
    </row>
    <row r="25" spans="1:15" x14ac:dyDescent="0.25">
      <c r="A25" s="17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4"/>
    </row>
    <row r="26" spans="1:15" x14ac:dyDescent="0.25">
      <c r="A26" s="17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4"/>
    </row>
    <row r="27" spans="1:15" x14ac:dyDescent="0.25">
      <c r="A27" s="17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4"/>
    </row>
    <row r="28" spans="1:15" x14ac:dyDescent="0.25">
      <c r="A28" s="17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4"/>
    </row>
    <row r="29" spans="1:15" x14ac:dyDescent="0.25">
      <c r="A29" s="17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4"/>
    </row>
    <row r="30" spans="1:15" x14ac:dyDescent="0.25">
      <c r="A30" s="17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4"/>
    </row>
    <row r="31" spans="1:15" x14ac:dyDescent="0.25">
      <c r="A31" s="17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4"/>
    </row>
    <row r="32" spans="1:15" x14ac:dyDescent="0.25">
      <c r="A32" s="17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4"/>
    </row>
    <row r="33" spans="1:15" ht="15.75" thickBot="1" x14ac:dyDescent="0.3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</row>
    <row r="34" spans="1:15" x14ac:dyDescent="0.25">
      <c r="N34" s="11"/>
      <c r="O34" s="11"/>
    </row>
  </sheetData>
  <sheetProtection password="CA35" sheet="1" objects="1" scenarios="1" selectLockedCells="1"/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D22" sqref="D22"/>
    </sheetView>
  </sheetViews>
  <sheetFormatPr defaultRowHeight="15" x14ac:dyDescent="0.25"/>
  <cols>
    <col min="3" max="3" width="11.85546875" bestFit="1" customWidth="1"/>
    <col min="4" max="4" width="10" bestFit="1" customWidth="1"/>
  </cols>
  <sheetData>
    <row r="1" spans="1:9" ht="18.75" x14ac:dyDescent="0.3">
      <c r="A1" s="3" t="s">
        <v>191</v>
      </c>
      <c r="B1" s="3"/>
      <c r="C1" s="3"/>
      <c r="D1" s="3"/>
      <c r="E1" s="3"/>
      <c r="F1" s="3"/>
      <c r="I1" s="322">
        <f>'WIND ENERGY SYSTEMS'!$B$3</f>
        <v>2019</v>
      </c>
    </row>
    <row r="2" spans="1:9" ht="15.75" thickBot="1" x14ac:dyDescent="0.3"/>
    <row r="3" spans="1:9" ht="15.75" thickBot="1" x14ac:dyDescent="0.3">
      <c r="C3" s="36" t="s">
        <v>167</v>
      </c>
      <c r="D3" s="51"/>
      <c r="E3" s="38"/>
    </row>
    <row r="4" spans="1:9" x14ac:dyDescent="0.25">
      <c r="C4" s="245" t="s">
        <v>168</v>
      </c>
      <c r="D4" s="246" t="s">
        <v>169</v>
      </c>
      <c r="E4" s="247" t="s">
        <v>170</v>
      </c>
    </row>
    <row r="5" spans="1:9" x14ac:dyDescent="0.25">
      <c r="C5" s="9"/>
      <c r="D5" s="22"/>
      <c r="E5" s="54"/>
    </row>
    <row r="6" spans="1:9" x14ac:dyDescent="0.25">
      <c r="C6" s="9">
        <v>1.5</v>
      </c>
      <c r="D6" s="249">
        <v>43600</v>
      </c>
      <c r="E6" s="248">
        <f>D6/C6</f>
        <v>29066.666666666668</v>
      </c>
    </row>
    <row r="7" spans="1:9" x14ac:dyDescent="0.25">
      <c r="C7" s="9">
        <v>1.65</v>
      </c>
      <c r="D7" s="249">
        <v>47900</v>
      </c>
      <c r="E7" s="248">
        <f>D7/C7</f>
        <v>29030.303030303032</v>
      </c>
    </row>
    <row r="8" spans="1:9" ht="15.75" thickBot="1" x14ac:dyDescent="0.3">
      <c r="C8" s="193">
        <v>2</v>
      </c>
      <c r="D8" s="250">
        <v>58100</v>
      </c>
      <c r="E8" s="251">
        <f>D8/C8</f>
        <v>29050</v>
      </c>
    </row>
    <row r="9" spans="1:9" ht="15.75" thickBot="1" x14ac:dyDescent="0.3">
      <c r="C9" s="68" t="s">
        <v>171</v>
      </c>
      <c r="D9" s="51"/>
      <c r="E9" s="202">
        <f>SUM(E6:E8)/3</f>
        <v>29048.989898989897</v>
      </c>
    </row>
    <row r="14" spans="1:9" ht="15.75" thickBot="1" x14ac:dyDescent="0.3"/>
    <row r="15" spans="1:9" ht="15.75" thickBot="1" x14ac:dyDescent="0.3">
      <c r="C15" s="36" t="s">
        <v>172</v>
      </c>
      <c r="D15" s="51"/>
      <c r="E15" s="38"/>
    </row>
    <row r="16" spans="1:9" x14ac:dyDescent="0.25">
      <c r="C16" s="245" t="s">
        <v>168</v>
      </c>
      <c r="D16" s="246" t="s">
        <v>169</v>
      </c>
      <c r="E16" s="247" t="s">
        <v>170</v>
      </c>
    </row>
    <row r="17" spans="3:5" x14ac:dyDescent="0.25">
      <c r="C17" s="9"/>
      <c r="D17" s="22"/>
      <c r="E17" s="54"/>
    </row>
    <row r="18" spans="3:5" x14ac:dyDescent="0.25">
      <c r="C18" s="9">
        <v>1.7</v>
      </c>
      <c r="D18" s="249">
        <f>E18*C18</f>
        <v>49383.299999999996</v>
      </c>
      <c r="E18" s="248">
        <v>29049</v>
      </c>
    </row>
    <row r="19" spans="3:5" x14ac:dyDescent="0.25">
      <c r="C19" s="9">
        <v>1.8</v>
      </c>
      <c r="D19" s="249">
        <f t="shared" ref="D19" si="0">E19*C19</f>
        <v>52288.200000000004</v>
      </c>
      <c r="E19" s="248">
        <v>29049</v>
      </c>
    </row>
    <row r="20" spans="3:5" x14ac:dyDescent="0.25">
      <c r="C20" s="9">
        <v>2.1</v>
      </c>
      <c r="D20" s="249">
        <f t="shared" ref="D20:D22" si="1">E20*C20</f>
        <v>61002.9</v>
      </c>
      <c r="E20" s="248">
        <v>29049</v>
      </c>
    </row>
    <row r="21" spans="3:5" x14ac:dyDescent="0.25">
      <c r="C21" s="9">
        <v>2.2999999999999998</v>
      </c>
      <c r="D21" s="249">
        <f t="shared" si="1"/>
        <v>66812.7</v>
      </c>
      <c r="E21" s="248">
        <v>29049</v>
      </c>
    </row>
    <row r="22" spans="3:5" x14ac:dyDescent="0.25">
      <c r="C22" s="9">
        <v>3.45</v>
      </c>
      <c r="D22" s="249">
        <f t="shared" si="1"/>
        <v>100219.05</v>
      </c>
      <c r="E22" s="248">
        <v>29049</v>
      </c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G8" sqref="G8"/>
    </sheetView>
  </sheetViews>
  <sheetFormatPr defaultRowHeight="15" x14ac:dyDescent="0.25"/>
  <cols>
    <col min="1" max="1" width="15.42578125" bestFit="1" customWidth="1"/>
    <col min="2" max="2" width="12.28515625" bestFit="1" customWidth="1"/>
    <col min="3" max="3" width="15.28515625" bestFit="1" customWidth="1"/>
  </cols>
  <sheetData>
    <row r="1" spans="1:5" ht="15.75" thickBot="1" x14ac:dyDescent="0.3"/>
    <row r="2" spans="1:5" ht="15.75" thickBot="1" x14ac:dyDescent="0.3">
      <c r="A2" s="429">
        <f>'WIND ENERGY SYSTEMS'!$B$3</f>
        <v>2019</v>
      </c>
      <c r="B2" s="51" t="s">
        <v>198</v>
      </c>
      <c r="C2" s="51"/>
      <c r="D2" s="430">
        <v>42369</v>
      </c>
      <c r="E2" s="38">
        <f>A2-1</f>
        <v>2018</v>
      </c>
    </row>
    <row r="4" spans="1:5" ht="15.75" thickBot="1" x14ac:dyDescent="0.3"/>
    <row r="5" spans="1:5" x14ac:dyDescent="0.25">
      <c r="A5" s="71" t="s">
        <v>199</v>
      </c>
      <c r="B5" s="172"/>
      <c r="C5" s="109"/>
      <c r="D5" s="109"/>
      <c r="E5" s="11"/>
    </row>
    <row r="6" spans="1:5" ht="15.75" thickBot="1" x14ac:dyDescent="0.3">
      <c r="A6" s="175"/>
      <c r="B6" s="11"/>
      <c r="C6" s="174"/>
      <c r="D6" s="174"/>
      <c r="E6" s="11"/>
    </row>
    <row r="7" spans="1:5" ht="15.75" thickBot="1" x14ac:dyDescent="0.3">
      <c r="A7" s="68" t="s">
        <v>200</v>
      </c>
      <c r="B7" s="51"/>
      <c r="C7" s="52"/>
      <c r="D7" s="174"/>
      <c r="E7" s="11"/>
    </row>
    <row r="8" spans="1:5" ht="15.75" thickBot="1" x14ac:dyDescent="0.3">
      <c r="A8" s="68" t="s">
        <v>90</v>
      </c>
      <c r="B8" s="51"/>
      <c r="C8" s="52"/>
      <c r="D8" s="174"/>
      <c r="E8" s="11"/>
    </row>
    <row r="9" spans="1:5" ht="15.75" thickBot="1" x14ac:dyDescent="0.3">
      <c r="A9" s="178" t="s">
        <v>201</v>
      </c>
      <c r="B9" s="179"/>
      <c r="C9" s="52"/>
      <c r="D9" s="174"/>
      <c r="E9" s="11"/>
    </row>
    <row r="10" spans="1:5" x14ac:dyDescent="0.25">
      <c r="A10" s="175"/>
      <c r="B10" s="11"/>
      <c r="C10" s="11"/>
      <c r="D10" s="174"/>
    </row>
    <row r="11" spans="1:5" ht="15.75" thickBot="1" x14ac:dyDescent="0.3">
      <c r="A11" s="178"/>
      <c r="B11" s="179"/>
      <c r="C11" s="179"/>
      <c r="D11" s="180"/>
    </row>
    <row r="12" spans="1:5" x14ac:dyDescent="0.25">
      <c r="A12" s="71" t="s">
        <v>202</v>
      </c>
      <c r="B12" s="172"/>
      <c r="C12" s="172"/>
      <c r="D12" s="109"/>
    </row>
    <row r="13" spans="1:5" ht="15.75" thickBot="1" x14ac:dyDescent="0.3">
      <c r="A13" s="175"/>
      <c r="B13" s="11"/>
      <c r="C13" s="11"/>
      <c r="D13" s="174"/>
    </row>
    <row r="14" spans="1:5" x14ac:dyDescent="0.25">
      <c r="A14" s="76" t="s">
        <v>203</v>
      </c>
      <c r="B14" s="431" t="s">
        <v>204</v>
      </c>
      <c r="C14" s="73" t="s">
        <v>205</v>
      </c>
      <c r="D14" s="76" t="s">
        <v>99</v>
      </c>
    </row>
    <row r="15" spans="1:5" ht="15.75" thickBot="1" x14ac:dyDescent="0.3">
      <c r="A15" s="39"/>
      <c r="B15" s="179"/>
      <c r="C15" s="39"/>
      <c r="D15" s="39"/>
    </row>
    <row r="16" spans="1:5" x14ac:dyDescent="0.25">
      <c r="A16" s="83">
        <v>1.5</v>
      </c>
      <c r="B16" s="432"/>
      <c r="C16" s="433">
        <v>43600</v>
      </c>
      <c r="D16" s="434">
        <f>B16*C16</f>
        <v>0</v>
      </c>
    </row>
    <row r="17" spans="1:4" x14ac:dyDescent="0.25">
      <c r="A17" s="435">
        <v>1.6</v>
      </c>
      <c r="B17" s="436"/>
      <c r="C17" s="198">
        <v>46478</v>
      </c>
      <c r="D17" s="437">
        <f>B17*C17</f>
        <v>0</v>
      </c>
    </row>
    <row r="18" spans="1:4" x14ac:dyDescent="0.25">
      <c r="A18" s="435">
        <v>1.62</v>
      </c>
      <c r="B18" s="436"/>
      <c r="C18" s="198">
        <v>47059</v>
      </c>
      <c r="D18" s="437">
        <f>B18*C18</f>
        <v>0</v>
      </c>
    </row>
    <row r="19" spans="1:4" x14ac:dyDescent="0.25">
      <c r="A19" s="435">
        <v>1.65</v>
      </c>
      <c r="B19" s="438"/>
      <c r="C19" s="400">
        <v>47900</v>
      </c>
      <c r="D19" s="437">
        <f t="shared" ref="D19:D28" si="0">B19*C19</f>
        <v>0</v>
      </c>
    </row>
    <row r="20" spans="1:4" x14ac:dyDescent="0.25">
      <c r="A20" s="435">
        <v>1.7</v>
      </c>
      <c r="B20" s="438"/>
      <c r="C20" s="400">
        <v>49383</v>
      </c>
      <c r="D20" s="437">
        <f t="shared" si="0"/>
        <v>0</v>
      </c>
    </row>
    <row r="21" spans="1:4" x14ac:dyDescent="0.25">
      <c r="A21" s="435">
        <v>1.8</v>
      </c>
      <c r="B21" s="438"/>
      <c r="C21" s="400">
        <v>52288</v>
      </c>
      <c r="D21" s="437">
        <f t="shared" si="0"/>
        <v>0</v>
      </c>
    </row>
    <row r="22" spans="1:4" x14ac:dyDescent="0.25">
      <c r="A22" s="435">
        <v>2</v>
      </c>
      <c r="B22" s="438"/>
      <c r="C22" s="400">
        <v>58100</v>
      </c>
      <c r="D22" s="437">
        <f t="shared" si="0"/>
        <v>0</v>
      </c>
    </row>
    <row r="23" spans="1:4" x14ac:dyDescent="0.25">
      <c r="A23" s="439">
        <v>2.0499999999999998</v>
      </c>
      <c r="B23" s="438"/>
      <c r="C23" s="440">
        <v>59550</v>
      </c>
      <c r="D23" s="441">
        <f t="shared" si="0"/>
        <v>0</v>
      </c>
    </row>
    <row r="24" spans="1:4" x14ac:dyDescent="0.25">
      <c r="A24" s="439">
        <v>2.1</v>
      </c>
      <c r="B24" s="438"/>
      <c r="C24" s="440">
        <v>61003</v>
      </c>
      <c r="D24" s="441">
        <f t="shared" si="0"/>
        <v>0</v>
      </c>
    </row>
    <row r="25" spans="1:4" x14ac:dyDescent="0.25">
      <c r="A25" s="435">
        <v>2.2000000000000002</v>
      </c>
      <c r="B25" s="438"/>
      <c r="C25" s="400">
        <v>63908</v>
      </c>
      <c r="D25" s="437">
        <f t="shared" si="0"/>
        <v>0</v>
      </c>
    </row>
    <row r="26" spans="1:4" x14ac:dyDescent="0.25">
      <c r="A26" s="439">
        <v>2.2999999999999998</v>
      </c>
      <c r="B26" s="436"/>
      <c r="C26" s="198">
        <v>66813</v>
      </c>
      <c r="D26" s="441">
        <f t="shared" si="0"/>
        <v>0</v>
      </c>
    </row>
    <row r="27" spans="1:4" x14ac:dyDescent="0.25">
      <c r="A27" s="435">
        <v>2.5</v>
      </c>
      <c r="B27" s="438"/>
      <c r="C27" s="400">
        <v>72700</v>
      </c>
      <c r="D27" s="437">
        <f t="shared" si="0"/>
        <v>0</v>
      </c>
    </row>
    <row r="28" spans="1:4" ht="15.75" thickBot="1" x14ac:dyDescent="0.3">
      <c r="A28" s="100">
        <v>3.45</v>
      </c>
      <c r="B28" s="442"/>
      <c r="C28" s="443">
        <v>100219</v>
      </c>
      <c r="D28" s="444">
        <f t="shared" si="0"/>
        <v>0</v>
      </c>
    </row>
    <row r="29" spans="1:4" ht="15.75" thickBot="1" x14ac:dyDescent="0.3">
      <c r="A29" s="68" t="s">
        <v>206</v>
      </c>
      <c r="B29" s="179"/>
      <c r="C29" s="51"/>
      <c r="D29" s="202">
        <f>SUM(D16:D28)</f>
        <v>0</v>
      </c>
    </row>
    <row r="30" spans="1:4" x14ac:dyDescent="0.25">
      <c r="A30" s="19" t="s">
        <v>207</v>
      </c>
      <c r="B30" s="190"/>
      <c r="C30" s="190"/>
      <c r="D30" s="210"/>
    </row>
    <row r="31" spans="1:4" ht="15.75" thickBot="1" x14ac:dyDescent="0.3">
      <c r="A31" s="107"/>
      <c r="B31" s="106"/>
      <c r="C31" s="106"/>
      <c r="D31" s="445"/>
    </row>
    <row r="32" spans="1:4" x14ac:dyDescent="0.25">
      <c r="A32" s="446" t="s">
        <v>208</v>
      </c>
      <c r="B32" s="1" t="s">
        <v>118</v>
      </c>
      <c r="C32" s="1" t="s">
        <v>96</v>
      </c>
      <c r="D32" s="1" t="s">
        <v>139</v>
      </c>
    </row>
    <row r="33" spans="1:4" ht="15.75" thickBot="1" x14ac:dyDescent="0.3">
      <c r="A33" s="100"/>
      <c r="B33" s="39"/>
      <c r="C33" s="39"/>
      <c r="D33" s="39"/>
    </row>
    <row r="34" spans="1:4" x14ac:dyDescent="0.25">
      <c r="A34" s="447">
        <f>+$A$2-1</f>
        <v>2018</v>
      </c>
      <c r="B34" s="448"/>
      <c r="C34" s="449">
        <v>0.99099999999999999</v>
      </c>
      <c r="D34" s="394">
        <f>B34*C34</f>
        <v>0</v>
      </c>
    </row>
    <row r="35" spans="1:4" x14ac:dyDescent="0.25">
      <c r="A35" s="450">
        <f>+$A$2-2</f>
        <v>2017</v>
      </c>
      <c r="B35" s="451"/>
      <c r="C35" s="452">
        <v>0.90600000000000003</v>
      </c>
      <c r="D35" s="198">
        <f t="shared" ref="D35:D49" si="1">B35*C35</f>
        <v>0</v>
      </c>
    </row>
    <row r="36" spans="1:4" x14ac:dyDescent="0.25">
      <c r="A36" s="450">
        <f>+$A$2-3</f>
        <v>2016</v>
      </c>
      <c r="B36" s="451"/>
      <c r="C36" s="452">
        <v>0.82</v>
      </c>
      <c r="D36" s="198">
        <f t="shared" si="1"/>
        <v>0</v>
      </c>
    </row>
    <row r="37" spans="1:4" x14ac:dyDescent="0.25">
      <c r="A37" s="450">
        <f>+$A$2-4</f>
        <v>2015</v>
      </c>
      <c r="B37" s="451"/>
      <c r="C37" s="452">
        <v>0.77700000000000002</v>
      </c>
      <c r="D37" s="198">
        <f t="shared" si="1"/>
        <v>0</v>
      </c>
    </row>
    <row r="38" spans="1:4" x14ac:dyDescent="0.25">
      <c r="A38" s="450">
        <f>+$A$2-5</f>
        <v>2014</v>
      </c>
      <c r="B38" s="453"/>
      <c r="C38" s="452">
        <v>0.74299999999999999</v>
      </c>
      <c r="D38" s="198">
        <f>B38*C38</f>
        <v>0</v>
      </c>
    </row>
    <row r="39" spans="1:4" x14ac:dyDescent="0.25">
      <c r="A39" s="450">
        <f>+$A$2-6</f>
        <v>2013</v>
      </c>
      <c r="B39" s="453"/>
      <c r="C39" s="452">
        <v>0.67300000000000004</v>
      </c>
      <c r="D39" s="198">
        <f>B39*C39</f>
        <v>0</v>
      </c>
    </row>
    <row r="40" spans="1:4" x14ac:dyDescent="0.25">
      <c r="A40" s="450">
        <f>+$A$2-7</f>
        <v>2012</v>
      </c>
      <c r="B40" s="453"/>
      <c r="C40" s="452">
        <v>0.61799999999999999</v>
      </c>
      <c r="D40" s="198">
        <f t="shared" si="1"/>
        <v>0</v>
      </c>
    </row>
    <row r="41" spans="1:4" x14ac:dyDescent="0.25">
      <c r="A41" s="450">
        <f>+$A$2-8</f>
        <v>2011</v>
      </c>
      <c r="B41" s="451"/>
      <c r="C41" s="452">
        <v>0.56899999999999995</v>
      </c>
      <c r="D41" s="198">
        <f t="shared" si="1"/>
        <v>0</v>
      </c>
    </row>
    <row r="42" spans="1:4" x14ac:dyDescent="0.25">
      <c r="A42" s="450">
        <f>+$A$2-9</f>
        <v>2010</v>
      </c>
      <c r="B42" s="451"/>
      <c r="C42" s="452">
        <v>0.52</v>
      </c>
      <c r="D42" s="198">
        <f t="shared" si="1"/>
        <v>0</v>
      </c>
    </row>
    <row r="43" spans="1:4" x14ac:dyDescent="0.25">
      <c r="A43" s="450">
        <f>+$A$2-10</f>
        <v>2009</v>
      </c>
      <c r="B43" s="451"/>
      <c r="C43" s="452">
        <v>0.47</v>
      </c>
      <c r="D43" s="198">
        <f t="shared" si="1"/>
        <v>0</v>
      </c>
    </row>
    <row r="44" spans="1:4" x14ac:dyDescent="0.25">
      <c r="A44" s="450">
        <f>+$A$2-11</f>
        <v>2008</v>
      </c>
      <c r="B44" s="451"/>
      <c r="C44" s="452">
        <v>0.45</v>
      </c>
      <c r="D44" s="198">
        <f t="shared" si="1"/>
        <v>0</v>
      </c>
    </row>
    <row r="45" spans="1:4" x14ac:dyDescent="0.25">
      <c r="A45" s="450">
        <f>+$A$2-12</f>
        <v>2007</v>
      </c>
      <c r="B45" s="451"/>
      <c r="C45" s="452">
        <v>0.41499999999999998</v>
      </c>
      <c r="D45" s="198">
        <f t="shared" si="1"/>
        <v>0</v>
      </c>
    </row>
    <row r="46" spans="1:4" x14ac:dyDescent="0.25">
      <c r="A46" s="450">
        <f>+$A$2-13</f>
        <v>2006</v>
      </c>
      <c r="B46" s="451"/>
      <c r="C46" s="452">
        <v>0.36399999999999999</v>
      </c>
      <c r="D46" s="198">
        <f t="shared" si="1"/>
        <v>0</v>
      </c>
    </row>
    <row r="47" spans="1:4" x14ac:dyDescent="0.25">
      <c r="A47" s="450">
        <f>+$A$2-14</f>
        <v>2005</v>
      </c>
      <c r="B47" s="451"/>
      <c r="C47" s="452">
        <v>0.30199999999999999</v>
      </c>
      <c r="D47" s="198">
        <f t="shared" si="1"/>
        <v>0</v>
      </c>
    </row>
    <row r="48" spans="1:4" x14ac:dyDescent="0.25">
      <c r="A48" s="450">
        <f>+$A$2-15</f>
        <v>2004</v>
      </c>
      <c r="B48" s="454"/>
      <c r="C48" s="452">
        <v>0.3</v>
      </c>
      <c r="D48" s="198">
        <f t="shared" si="1"/>
        <v>0</v>
      </c>
    </row>
    <row r="49" spans="1:4" ht="15.75" thickBot="1" x14ac:dyDescent="0.3">
      <c r="A49" s="455" t="s">
        <v>209</v>
      </c>
      <c r="B49" s="456"/>
      <c r="C49" s="457">
        <v>0.3</v>
      </c>
      <c r="D49" s="198">
        <f t="shared" si="1"/>
        <v>0</v>
      </c>
    </row>
    <row r="50" spans="1:4" ht="15.75" thickBot="1" x14ac:dyDescent="0.3">
      <c r="A50" s="111" t="s">
        <v>210</v>
      </c>
      <c r="B50" s="458">
        <f>SUM(B34:B49)</f>
        <v>0</v>
      </c>
      <c r="C50" s="69"/>
      <c r="D50" s="458">
        <f>SUM(D34:D49)</f>
        <v>0</v>
      </c>
    </row>
    <row r="51" spans="1:4" x14ac:dyDescent="0.25">
      <c r="A51" s="175"/>
      <c r="B51" s="11"/>
      <c r="C51" s="11"/>
      <c r="D51" s="174"/>
    </row>
    <row r="52" spans="1:4" ht="15.75" thickBot="1" x14ac:dyDescent="0.3">
      <c r="A52" s="175"/>
      <c r="B52" s="11"/>
      <c r="C52" s="11"/>
      <c r="D52" s="174"/>
    </row>
    <row r="53" spans="1:4" ht="15.75" thickBot="1" x14ac:dyDescent="0.3">
      <c r="A53" s="36" t="s">
        <v>211</v>
      </c>
      <c r="B53" s="51"/>
      <c r="C53" s="51"/>
      <c r="D53" s="458">
        <f>+D29+D50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64"/>
  <sheetViews>
    <sheetView topLeftCell="A22" workbookViewId="0">
      <selection activeCell="B30" sqref="B30"/>
    </sheetView>
  </sheetViews>
  <sheetFormatPr defaultRowHeight="15" x14ac:dyDescent="0.25"/>
  <cols>
    <col min="1" max="1" width="20.5703125" customWidth="1"/>
    <col min="2" max="2" width="17.28515625" bestFit="1" customWidth="1"/>
    <col min="3" max="3" width="16.28515625" customWidth="1"/>
    <col min="4" max="4" width="21" bestFit="1" customWidth="1"/>
    <col min="5" max="5" width="13.42578125" bestFit="1" customWidth="1"/>
  </cols>
  <sheetData>
    <row r="1" spans="1:5" ht="15.75" thickBot="1" x14ac:dyDescent="0.3"/>
    <row r="2" spans="1:5" x14ac:dyDescent="0.25">
      <c r="A2" s="383" t="str">
        <f>'ASSET SUMMARY'!A3</f>
        <v>REPORTING YEAR</v>
      </c>
      <c r="B2" s="403">
        <f>'ASSET SUMMARY'!B3</f>
        <v>2018</v>
      </c>
    </row>
    <row r="3" spans="1:5" x14ac:dyDescent="0.25">
      <c r="A3" s="384" t="str">
        <f>'ASSET SUMMARY'!A4</f>
        <v>TAX YEAR</v>
      </c>
      <c r="B3" s="65">
        <f>'ASSET SUMMARY'!B4</f>
        <v>2019</v>
      </c>
    </row>
    <row r="4" spans="1:5" x14ac:dyDescent="0.25">
      <c r="A4" s="384" t="str">
        <f>'ASSET SUMMARY'!A5</f>
        <v>NAME OF WIND PARK</v>
      </c>
      <c r="B4" s="65">
        <f>'ASSET SUMMARY'!B5</f>
        <v>0</v>
      </c>
    </row>
    <row r="5" spans="1:5" x14ac:dyDescent="0.25">
      <c r="A5" s="384" t="str">
        <f>'ASSET SUMMARY'!A6</f>
        <v>COUNTY/TOWNSHIP</v>
      </c>
      <c r="B5" s="65">
        <f>'ASSET SUMMARY'!B6</f>
        <v>0</v>
      </c>
    </row>
    <row r="6" spans="1:5" x14ac:dyDescent="0.25">
      <c r="A6" s="384" t="str">
        <f>'ASSET SUMMARY'!A7</f>
        <v>OWNER</v>
      </c>
      <c r="B6" s="65">
        <f>'ASSET SUMMARY'!B7</f>
        <v>0</v>
      </c>
    </row>
    <row r="7" spans="1:5" x14ac:dyDescent="0.25">
      <c r="A7" s="404" t="str">
        <f>'ASSET SUMMARY'!A8</f>
        <v>TOWNSHIP</v>
      </c>
      <c r="B7" s="78">
        <f>'ASSET SUMMARY'!B8</f>
        <v>0</v>
      </c>
    </row>
    <row r="8" spans="1:5" ht="15.75" thickBot="1" x14ac:dyDescent="0.3">
      <c r="A8" s="13" t="str">
        <f>'WIND ENERGY SYSTEMS'!A7</f>
        <v>NUMBER OF WTGS</v>
      </c>
      <c r="B8" s="50">
        <f>'WIND ENERGY SYSTEMS'!B7</f>
        <v>0</v>
      </c>
    </row>
    <row r="9" spans="1:5" ht="18.75" x14ac:dyDescent="0.3">
      <c r="A9" s="322" t="s">
        <v>189</v>
      </c>
    </row>
    <row r="11" spans="1:5" ht="15.75" thickBot="1" x14ac:dyDescent="0.3"/>
    <row r="12" spans="1:5" x14ac:dyDescent="0.25">
      <c r="A12" s="1"/>
      <c r="B12" s="390"/>
      <c r="C12" s="1"/>
      <c r="D12" s="1"/>
      <c r="E12" s="20" t="str">
        <f>'TCV &amp; ASSESSED'!U12</f>
        <v>Total Cost</v>
      </c>
    </row>
    <row r="13" spans="1:5" x14ac:dyDescent="0.25">
      <c r="A13" s="6" t="str">
        <f>'TCV &amp; ASSESSED'!Q13</f>
        <v>Personal Property</v>
      </c>
      <c r="B13" s="391" t="str">
        <f>'TCV &amp; ASSESSED'!R13</f>
        <v xml:space="preserve">Total Additions </v>
      </c>
      <c r="C13" s="6" t="str">
        <f>'TCV &amp; ASSESSED'!S13</f>
        <v>Total TCV Original</v>
      </c>
      <c r="D13" s="6" t="str">
        <f>'TCV &amp; ASSESSED'!T13</f>
        <v>Total Assessed</v>
      </c>
      <c r="E13" s="85" t="str">
        <f>'TCV &amp; ASSESSED'!U13</f>
        <v>Additions</v>
      </c>
    </row>
    <row r="14" spans="1:5" ht="15.75" thickBot="1" x14ac:dyDescent="0.3">
      <c r="A14" s="12" t="str">
        <f>'TCV &amp; ASSESSED'!Q14</f>
        <v>Parcel #</v>
      </c>
      <c r="B14" s="392" t="str">
        <f>'TCV &amp; ASSESSED'!R14</f>
        <v>TCV 12b 4175</v>
      </c>
      <c r="C14" s="12" t="str">
        <f>'TCV &amp; ASSESSED'!S14</f>
        <v>&amp; Additions 12b</v>
      </c>
      <c r="D14" s="12" t="str">
        <f>'TCV &amp; ASSESSED'!T14</f>
        <v>Original and Additions</v>
      </c>
      <c r="E14" s="211" t="str">
        <f>'TCV &amp; ASSESSED'!U14</f>
        <v>&amp; Original 12a</v>
      </c>
    </row>
    <row r="15" spans="1:5" x14ac:dyDescent="0.25">
      <c r="A15" s="380">
        <f>'TCV &amp; ASSESSED'!Q15</f>
        <v>0</v>
      </c>
      <c r="B15" s="393">
        <f>'TCV &amp; ASSESSED'!R15</f>
        <v>0</v>
      </c>
      <c r="C15" s="394">
        <f>'TCV &amp; ASSESSED'!S15</f>
        <v>0</v>
      </c>
      <c r="D15" s="394">
        <f>'TCV &amp; ASSESSED'!T15</f>
        <v>0</v>
      </c>
      <c r="E15" s="395">
        <f>'TCV &amp; ASSESSED'!U15</f>
        <v>0</v>
      </c>
    </row>
    <row r="16" spans="1:5" x14ac:dyDescent="0.25">
      <c r="A16" s="199">
        <f>'TCV &amp; ASSESSED'!Q16</f>
        <v>0</v>
      </c>
      <c r="B16" s="396">
        <f>'TCV &amp; ASSESSED'!R16</f>
        <v>0</v>
      </c>
      <c r="C16" s="198">
        <f>'TCV &amp; ASSESSED'!S16</f>
        <v>0</v>
      </c>
      <c r="D16" s="198">
        <f>'TCV &amp; ASSESSED'!T16</f>
        <v>0</v>
      </c>
      <c r="E16" s="342">
        <f>'TCV &amp; ASSESSED'!U16</f>
        <v>0</v>
      </c>
    </row>
    <row r="17" spans="1:5" x14ac:dyDescent="0.25">
      <c r="A17" s="199">
        <f>'TCV &amp; ASSESSED'!Q17</f>
        <v>0</v>
      </c>
      <c r="B17" s="396">
        <f>'TCV &amp; ASSESSED'!R17</f>
        <v>0</v>
      </c>
      <c r="C17" s="198">
        <f>'TCV &amp; ASSESSED'!S17</f>
        <v>0</v>
      </c>
      <c r="D17" s="198">
        <f>'TCV &amp; ASSESSED'!T17</f>
        <v>0</v>
      </c>
      <c r="E17" s="342">
        <f>'TCV &amp; ASSESSED'!U17</f>
        <v>0</v>
      </c>
    </row>
    <row r="18" spans="1:5" x14ac:dyDescent="0.25">
      <c r="A18" s="199">
        <f>'TCV &amp; ASSESSED'!Q18</f>
        <v>0</v>
      </c>
      <c r="B18" s="396">
        <f>'TCV &amp; ASSESSED'!R18</f>
        <v>0</v>
      </c>
      <c r="C18" s="198">
        <f>'TCV &amp; ASSESSED'!S18</f>
        <v>0</v>
      </c>
      <c r="D18" s="198">
        <f>'TCV &amp; ASSESSED'!T18</f>
        <v>0</v>
      </c>
      <c r="E18" s="342">
        <f>'TCV &amp; ASSESSED'!U18</f>
        <v>0</v>
      </c>
    </row>
    <row r="19" spans="1:5" x14ac:dyDescent="0.25">
      <c r="A19" s="199">
        <f>'TCV &amp; ASSESSED'!Q19</f>
        <v>0</v>
      </c>
      <c r="B19" s="396">
        <f>'TCV &amp; ASSESSED'!R19</f>
        <v>0</v>
      </c>
      <c r="C19" s="198">
        <f>'TCV &amp; ASSESSED'!S19</f>
        <v>0</v>
      </c>
      <c r="D19" s="198">
        <f>'TCV &amp; ASSESSED'!T19</f>
        <v>0</v>
      </c>
      <c r="E19" s="342">
        <f>'TCV &amp; ASSESSED'!U19</f>
        <v>0</v>
      </c>
    </row>
    <row r="20" spans="1:5" x14ac:dyDescent="0.25">
      <c r="A20" s="199">
        <f>'TCV &amp; ASSESSED'!Q20</f>
        <v>0</v>
      </c>
      <c r="B20" s="396">
        <f>'TCV &amp; ASSESSED'!R20</f>
        <v>0</v>
      </c>
      <c r="C20" s="198">
        <f>'TCV &amp; ASSESSED'!S20</f>
        <v>0</v>
      </c>
      <c r="D20" s="198">
        <f>'TCV &amp; ASSESSED'!T20</f>
        <v>0</v>
      </c>
      <c r="E20" s="342">
        <f>'TCV &amp; ASSESSED'!U20</f>
        <v>0</v>
      </c>
    </row>
    <row r="21" spans="1:5" x14ac:dyDescent="0.25">
      <c r="A21" s="199">
        <f>'TCV &amp; ASSESSED'!Q21</f>
        <v>0</v>
      </c>
      <c r="B21" s="396">
        <f>'TCV &amp; ASSESSED'!R21</f>
        <v>0</v>
      </c>
      <c r="C21" s="198">
        <f>'TCV &amp; ASSESSED'!S21</f>
        <v>0</v>
      </c>
      <c r="D21" s="198">
        <f>'TCV &amp; ASSESSED'!T21</f>
        <v>0</v>
      </c>
      <c r="E21" s="342">
        <f>'TCV &amp; ASSESSED'!U21</f>
        <v>0</v>
      </c>
    </row>
    <row r="22" spans="1:5" x14ac:dyDescent="0.25">
      <c r="A22" s="199">
        <f>'TCV &amp; ASSESSED'!Q22</f>
        <v>0</v>
      </c>
      <c r="B22" s="396">
        <f>'TCV &amp; ASSESSED'!R22</f>
        <v>0</v>
      </c>
      <c r="C22" s="198">
        <f>'TCV &amp; ASSESSED'!S22</f>
        <v>0</v>
      </c>
      <c r="D22" s="198">
        <f>'TCV &amp; ASSESSED'!T22</f>
        <v>0</v>
      </c>
      <c r="E22" s="342">
        <f>'TCV &amp; ASSESSED'!U22</f>
        <v>0</v>
      </c>
    </row>
    <row r="23" spans="1:5" x14ac:dyDescent="0.25">
      <c r="A23" s="199">
        <f>'TCV &amp; ASSESSED'!Q23</f>
        <v>0</v>
      </c>
      <c r="B23" s="396">
        <f>'TCV &amp; ASSESSED'!R23</f>
        <v>0</v>
      </c>
      <c r="C23" s="198">
        <f>'TCV &amp; ASSESSED'!S23</f>
        <v>0</v>
      </c>
      <c r="D23" s="198">
        <f>'TCV &amp; ASSESSED'!T23</f>
        <v>0</v>
      </c>
      <c r="E23" s="342">
        <f>'TCV &amp; ASSESSED'!U23</f>
        <v>0</v>
      </c>
    </row>
    <row r="24" spans="1:5" x14ac:dyDescent="0.25">
      <c r="A24" s="199">
        <f>'TCV &amp; ASSESSED'!Q24</f>
        <v>0</v>
      </c>
      <c r="B24" s="396">
        <f>'TCV &amp; ASSESSED'!R24</f>
        <v>0</v>
      </c>
      <c r="C24" s="198">
        <f>'TCV &amp; ASSESSED'!S24</f>
        <v>0</v>
      </c>
      <c r="D24" s="198">
        <f>'TCV &amp; ASSESSED'!T24</f>
        <v>0</v>
      </c>
      <c r="E24" s="342">
        <f>'TCV &amp; ASSESSED'!U24</f>
        <v>0</v>
      </c>
    </row>
    <row r="25" spans="1:5" x14ac:dyDescent="0.25">
      <c r="A25" s="199">
        <f>'TCV &amp; ASSESSED'!Q25</f>
        <v>0</v>
      </c>
      <c r="B25" s="396">
        <f>'TCV &amp; ASSESSED'!R25</f>
        <v>0</v>
      </c>
      <c r="C25" s="198">
        <f>'TCV &amp; ASSESSED'!S25</f>
        <v>0</v>
      </c>
      <c r="D25" s="198">
        <f>'TCV &amp; ASSESSED'!T25</f>
        <v>0</v>
      </c>
      <c r="E25" s="342">
        <f>'TCV &amp; ASSESSED'!U25</f>
        <v>0</v>
      </c>
    </row>
    <row r="26" spans="1:5" x14ac:dyDescent="0.25">
      <c r="A26" s="199">
        <f>'TCV &amp; ASSESSED'!Q26</f>
        <v>0</v>
      </c>
      <c r="B26" s="396">
        <f>'TCV &amp; ASSESSED'!R26</f>
        <v>0</v>
      </c>
      <c r="C26" s="198">
        <f>'TCV &amp; ASSESSED'!S26</f>
        <v>0</v>
      </c>
      <c r="D26" s="198">
        <f>'TCV &amp; ASSESSED'!T26</f>
        <v>0</v>
      </c>
      <c r="E26" s="342">
        <f>'TCV &amp; ASSESSED'!U26</f>
        <v>0</v>
      </c>
    </row>
    <row r="27" spans="1:5" x14ac:dyDescent="0.25">
      <c r="A27" s="199">
        <f>'TCV &amp; ASSESSED'!Q27</f>
        <v>0</v>
      </c>
      <c r="B27" s="396">
        <f>'TCV &amp; ASSESSED'!R27</f>
        <v>0</v>
      </c>
      <c r="C27" s="198">
        <f>'TCV &amp; ASSESSED'!S27</f>
        <v>0</v>
      </c>
      <c r="D27" s="198">
        <f>'TCV &amp; ASSESSED'!T27</f>
        <v>0</v>
      </c>
      <c r="E27" s="342">
        <f>'TCV &amp; ASSESSED'!U27</f>
        <v>0</v>
      </c>
    </row>
    <row r="28" spans="1:5" x14ac:dyDescent="0.25">
      <c r="A28" s="199">
        <f>'TCV &amp; ASSESSED'!Q28</f>
        <v>0</v>
      </c>
      <c r="B28" s="396">
        <f>'TCV &amp; ASSESSED'!R28</f>
        <v>0</v>
      </c>
      <c r="C28" s="198">
        <f>'TCV &amp; ASSESSED'!S28</f>
        <v>0</v>
      </c>
      <c r="D28" s="198">
        <f>'TCV &amp; ASSESSED'!T28</f>
        <v>0</v>
      </c>
      <c r="E28" s="342">
        <f>'TCV &amp; ASSESSED'!U28</f>
        <v>0</v>
      </c>
    </row>
    <row r="29" spans="1:5" x14ac:dyDescent="0.25">
      <c r="A29" s="199">
        <f>'TCV &amp; ASSESSED'!Q29</f>
        <v>0</v>
      </c>
      <c r="B29" s="396">
        <f>'TCV &amp; ASSESSED'!R29</f>
        <v>0</v>
      </c>
      <c r="C29" s="198">
        <f>'TCV &amp; ASSESSED'!S29</f>
        <v>0</v>
      </c>
      <c r="D29" s="198">
        <f>'TCV &amp; ASSESSED'!T29</f>
        <v>0</v>
      </c>
      <c r="E29" s="342">
        <f>'TCV &amp; ASSESSED'!U29</f>
        <v>0</v>
      </c>
    </row>
    <row r="30" spans="1:5" ht="15.75" thickBot="1" x14ac:dyDescent="0.3">
      <c r="A30" s="199">
        <f>'TCV &amp; ASSESSED'!Q30</f>
        <v>0</v>
      </c>
      <c r="B30" s="396">
        <f>'TCV &amp; ASSESSED'!R30</f>
        <v>0</v>
      </c>
      <c r="C30" s="198">
        <f>'TCV &amp; ASSESSED'!S30</f>
        <v>0</v>
      </c>
      <c r="D30" s="198">
        <f>'TCV &amp; ASSESSED'!T30</f>
        <v>0</v>
      </c>
      <c r="E30" s="342">
        <f>'TCV &amp; ASSESSED'!U30</f>
        <v>0</v>
      </c>
    </row>
    <row r="31" spans="1:5" ht="15.75" thickBot="1" x14ac:dyDescent="0.3">
      <c r="A31" s="111" t="str">
        <f>'TCV &amp; ASSESSED'!Q31</f>
        <v>Total Wind Energy</v>
      </c>
      <c r="B31" s="104">
        <f>'TCV &amp; ASSESSED'!R31</f>
        <v>0</v>
      </c>
      <c r="C31" s="104">
        <f>'TCV &amp; ASSESSED'!S31</f>
        <v>0</v>
      </c>
      <c r="D31" s="104">
        <f>'TCV &amp; ASSESSED'!T31</f>
        <v>0</v>
      </c>
      <c r="E31" s="398">
        <f>'TCV &amp; ASSESSED'!U31</f>
        <v>0</v>
      </c>
    </row>
    <row r="35" spans="1:5" ht="15.75" thickBot="1" x14ac:dyDescent="0.3"/>
    <row r="36" spans="1:5" x14ac:dyDescent="0.25">
      <c r="A36" s="383" t="str">
        <f t="shared" ref="A36:B41" si="0">A2</f>
        <v>REPORTING YEAR</v>
      </c>
      <c r="B36" s="403">
        <f t="shared" si="0"/>
        <v>2018</v>
      </c>
    </row>
    <row r="37" spans="1:5" x14ac:dyDescent="0.25">
      <c r="A37" s="384" t="str">
        <f t="shared" si="0"/>
        <v>TAX YEAR</v>
      </c>
      <c r="B37" s="65">
        <f t="shared" si="0"/>
        <v>2019</v>
      </c>
    </row>
    <row r="38" spans="1:5" x14ac:dyDescent="0.25">
      <c r="A38" s="384" t="str">
        <f t="shared" si="0"/>
        <v>NAME OF WIND PARK</v>
      </c>
      <c r="B38" s="65">
        <f t="shared" si="0"/>
        <v>0</v>
      </c>
    </row>
    <row r="39" spans="1:5" x14ac:dyDescent="0.25">
      <c r="A39" s="384" t="str">
        <f t="shared" si="0"/>
        <v>COUNTY/TOWNSHIP</v>
      </c>
      <c r="B39" s="65">
        <f t="shared" si="0"/>
        <v>0</v>
      </c>
    </row>
    <row r="40" spans="1:5" x14ac:dyDescent="0.25">
      <c r="A40" s="384" t="str">
        <f t="shared" si="0"/>
        <v>OWNER</v>
      </c>
      <c r="B40" s="65">
        <f t="shared" si="0"/>
        <v>0</v>
      </c>
    </row>
    <row r="41" spans="1:5" ht="15.75" thickBot="1" x14ac:dyDescent="0.3">
      <c r="A41" s="13" t="str">
        <f t="shared" si="0"/>
        <v>TOWNSHIP</v>
      </c>
      <c r="B41" s="102">
        <f t="shared" si="0"/>
        <v>0</v>
      </c>
    </row>
    <row r="43" spans="1:5" ht="18.75" x14ac:dyDescent="0.3">
      <c r="A43" s="322" t="s">
        <v>188</v>
      </c>
    </row>
    <row r="45" spans="1:5" ht="15.75" thickBot="1" x14ac:dyDescent="0.3"/>
    <row r="46" spans="1:5" ht="15.75" thickBot="1" x14ac:dyDescent="0.3">
      <c r="E46" s="1" t="str">
        <f>'TCV &amp; ASSESSED'!S35</f>
        <v>Total Cost</v>
      </c>
    </row>
    <row r="47" spans="1:5" x14ac:dyDescent="0.25">
      <c r="A47" s="1" t="str">
        <f>'TCV &amp; ASSESSED'!O36</f>
        <v>Personal Property</v>
      </c>
      <c r="B47" s="1" t="str">
        <f>'TCV &amp; ASSESSED'!P36</f>
        <v xml:space="preserve">Total Additions </v>
      </c>
      <c r="C47" s="1" t="str">
        <f>'TCV &amp; ASSESSED'!Q36</f>
        <v>Total TCV Orginal</v>
      </c>
      <c r="D47" s="1" t="str">
        <f>'TCV &amp; ASSESSED'!R36</f>
        <v>Total Assessed</v>
      </c>
      <c r="E47" s="6" t="str">
        <f>'TCV &amp; ASSESSED'!S36</f>
        <v>Additions</v>
      </c>
    </row>
    <row r="48" spans="1:5" ht="15.75" thickBot="1" x14ac:dyDescent="0.3">
      <c r="A48" s="12" t="str">
        <f>'TCV &amp; ASSESSED'!O37</f>
        <v>Parcel #</v>
      </c>
      <c r="B48" s="12" t="str">
        <f>'TCV &amp; ASSESSED'!P37</f>
        <v>TCV 12b 4175</v>
      </c>
      <c r="C48" s="12" t="str">
        <f>'TCV &amp; ASSESSED'!Q37</f>
        <v xml:space="preserve">&amp; Additions 12b </v>
      </c>
      <c r="D48" s="12" t="str">
        <f>'TCV &amp; ASSESSED'!R37</f>
        <v>Original and Additions</v>
      </c>
      <c r="E48" s="12" t="str">
        <f>'TCV &amp; ASSESSED'!S37</f>
        <v>&amp; Original 12a</v>
      </c>
    </row>
    <row r="49" spans="1:5" x14ac:dyDescent="0.25">
      <c r="A49" s="199">
        <f>'TCV &amp; ASSESSED'!O38</f>
        <v>0</v>
      </c>
      <c r="B49" s="198">
        <f>'TCV &amp; ASSESSED'!P38</f>
        <v>0</v>
      </c>
      <c r="C49" s="198">
        <f>'TCV &amp; ASSESSED'!Q38</f>
        <v>0</v>
      </c>
      <c r="D49" s="198">
        <f>'TCV &amp; ASSESSED'!R38</f>
        <v>0</v>
      </c>
      <c r="E49" s="198">
        <f>'TCV &amp; ASSESSED'!S38</f>
        <v>0</v>
      </c>
    </row>
    <row r="50" spans="1:5" x14ac:dyDescent="0.25">
      <c r="A50" s="199">
        <f>'TCV &amp; ASSESSED'!O39</f>
        <v>0</v>
      </c>
      <c r="B50" s="198">
        <f>'TCV &amp; ASSESSED'!P39</f>
        <v>0</v>
      </c>
      <c r="C50" s="198">
        <f>'TCV &amp; ASSESSED'!Q39</f>
        <v>0</v>
      </c>
      <c r="D50" s="198">
        <f>'TCV &amp; ASSESSED'!R39</f>
        <v>0</v>
      </c>
      <c r="E50" s="198">
        <f>'TCV &amp; ASSESSED'!S39</f>
        <v>0</v>
      </c>
    </row>
    <row r="51" spans="1:5" x14ac:dyDescent="0.25">
      <c r="A51" s="199">
        <f>'TCV &amp; ASSESSED'!O40</f>
        <v>0</v>
      </c>
      <c r="B51" s="198">
        <f>'TCV &amp; ASSESSED'!P40</f>
        <v>0</v>
      </c>
      <c r="C51" s="198">
        <f>'TCV &amp; ASSESSED'!Q40</f>
        <v>0</v>
      </c>
      <c r="D51" s="198">
        <f>'TCV &amp; ASSESSED'!R40</f>
        <v>0</v>
      </c>
      <c r="E51" s="198">
        <f>'TCV &amp; ASSESSED'!S40</f>
        <v>0</v>
      </c>
    </row>
    <row r="52" spans="1:5" x14ac:dyDescent="0.25">
      <c r="A52" s="199">
        <f>'TCV &amp; ASSESSED'!O41</f>
        <v>0</v>
      </c>
      <c r="B52" s="198">
        <f>'TCV &amp; ASSESSED'!P41</f>
        <v>0</v>
      </c>
      <c r="C52" s="198">
        <f>'TCV &amp; ASSESSED'!Q41</f>
        <v>0</v>
      </c>
      <c r="D52" s="198">
        <f>'TCV &amp; ASSESSED'!R41</f>
        <v>0</v>
      </c>
      <c r="E52" s="198">
        <f>'TCV &amp; ASSESSED'!S41</f>
        <v>0</v>
      </c>
    </row>
    <row r="53" spans="1:5" x14ac:dyDescent="0.25">
      <c r="A53" s="199">
        <f>'TCV &amp; ASSESSED'!O42</f>
        <v>0</v>
      </c>
      <c r="B53" s="198">
        <f>'TCV &amp; ASSESSED'!P42</f>
        <v>0</v>
      </c>
      <c r="C53" s="198">
        <f>'TCV &amp; ASSESSED'!Q42</f>
        <v>0</v>
      </c>
      <c r="D53" s="198">
        <f>'TCV &amp; ASSESSED'!R42</f>
        <v>0</v>
      </c>
      <c r="E53" s="198">
        <f>'TCV &amp; ASSESSED'!S42</f>
        <v>0</v>
      </c>
    </row>
    <row r="54" spans="1:5" x14ac:dyDescent="0.25">
      <c r="A54" s="199">
        <f>'TCV &amp; ASSESSED'!O43</f>
        <v>0</v>
      </c>
      <c r="B54" s="198">
        <f>'TCV &amp; ASSESSED'!P43</f>
        <v>0</v>
      </c>
      <c r="C54" s="198">
        <f>'TCV &amp; ASSESSED'!Q43</f>
        <v>0</v>
      </c>
      <c r="D54" s="198">
        <f>'TCV &amp; ASSESSED'!R43</f>
        <v>0</v>
      </c>
      <c r="E54" s="198">
        <f>'TCV &amp; ASSESSED'!S43</f>
        <v>0</v>
      </c>
    </row>
    <row r="55" spans="1:5" x14ac:dyDescent="0.25">
      <c r="A55" s="199">
        <f>'TCV &amp; ASSESSED'!O44</f>
        <v>0</v>
      </c>
      <c r="B55" s="198">
        <f>'TCV &amp; ASSESSED'!P44</f>
        <v>0</v>
      </c>
      <c r="C55" s="198">
        <f>'TCV &amp; ASSESSED'!Q44</f>
        <v>0</v>
      </c>
      <c r="D55" s="198">
        <f>'TCV &amp; ASSESSED'!R44</f>
        <v>0</v>
      </c>
      <c r="E55" s="198">
        <f>'TCV &amp; ASSESSED'!S44</f>
        <v>0</v>
      </c>
    </row>
    <row r="56" spans="1:5" x14ac:dyDescent="0.25">
      <c r="A56" s="199">
        <f>'TCV &amp; ASSESSED'!O45</f>
        <v>0</v>
      </c>
      <c r="B56" s="198">
        <f>'TCV &amp; ASSESSED'!P45</f>
        <v>0</v>
      </c>
      <c r="C56" s="198">
        <f>'TCV &amp; ASSESSED'!Q45</f>
        <v>0</v>
      </c>
      <c r="D56" s="198">
        <f>'TCV &amp; ASSESSED'!R45</f>
        <v>0</v>
      </c>
      <c r="E56" s="198">
        <f>'TCV &amp; ASSESSED'!S45</f>
        <v>0</v>
      </c>
    </row>
    <row r="57" spans="1:5" x14ac:dyDescent="0.25">
      <c r="A57" s="199">
        <f>'TCV &amp; ASSESSED'!O46</f>
        <v>0</v>
      </c>
      <c r="B57" s="198">
        <f>'TCV &amp; ASSESSED'!P46</f>
        <v>0</v>
      </c>
      <c r="C57" s="198">
        <f>'TCV &amp; ASSESSED'!Q46</f>
        <v>0</v>
      </c>
      <c r="D57" s="198">
        <f>'TCV &amp; ASSESSED'!R46</f>
        <v>0</v>
      </c>
      <c r="E57" s="198">
        <f>'TCV &amp; ASSESSED'!S46</f>
        <v>0</v>
      </c>
    </row>
    <row r="58" spans="1:5" x14ac:dyDescent="0.25">
      <c r="A58" s="199">
        <f>'TCV &amp; ASSESSED'!O47</f>
        <v>0</v>
      </c>
      <c r="B58" s="198">
        <f>'TCV &amp; ASSESSED'!P47</f>
        <v>0</v>
      </c>
      <c r="C58" s="198">
        <f>'TCV &amp; ASSESSED'!Q47</f>
        <v>0</v>
      </c>
      <c r="D58" s="198">
        <f>'TCV &amp; ASSESSED'!R47</f>
        <v>0</v>
      </c>
      <c r="E58" s="198">
        <f>'TCV &amp; ASSESSED'!S47</f>
        <v>0</v>
      </c>
    </row>
    <row r="59" spans="1:5" x14ac:dyDescent="0.25">
      <c r="A59" s="199">
        <f>'TCV &amp; ASSESSED'!O48</f>
        <v>0</v>
      </c>
      <c r="B59" s="198">
        <f>'TCV &amp; ASSESSED'!P48</f>
        <v>0</v>
      </c>
      <c r="C59" s="198">
        <f>'TCV &amp; ASSESSED'!Q48</f>
        <v>0</v>
      </c>
      <c r="D59" s="198">
        <f>'TCV &amp; ASSESSED'!R48</f>
        <v>0</v>
      </c>
      <c r="E59" s="198">
        <f>'TCV &amp; ASSESSED'!S48</f>
        <v>0</v>
      </c>
    </row>
    <row r="60" spans="1:5" x14ac:dyDescent="0.25">
      <c r="A60" s="199">
        <f>'TCV &amp; ASSESSED'!O49</f>
        <v>0</v>
      </c>
      <c r="B60" s="198">
        <f>'TCV &amp; ASSESSED'!P49</f>
        <v>0</v>
      </c>
      <c r="C60" s="198">
        <f>'TCV &amp; ASSESSED'!Q49</f>
        <v>0</v>
      </c>
      <c r="D60" s="198">
        <f>'TCV &amp; ASSESSED'!R49</f>
        <v>0</v>
      </c>
      <c r="E60" s="198">
        <f>'TCV &amp; ASSESSED'!S49</f>
        <v>0</v>
      </c>
    </row>
    <row r="61" spans="1:5" x14ac:dyDescent="0.25">
      <c r="A61" s="199">
        <f>'TCV &amp; ASSESSED'!O50</f>
        <v>0</v>
      </c>
      <c r="B61" s="198">
        <f>'TCV &amp; ASSESSED'!P50</f>
        <v>0</v>
      </c>
      <c r="C61" s="198">
        <f>'TCV &amp; ASSESSED'!Q50</f>
        <v>0</v>
      </c>
      <c r="D61" s="198">
        <f>'TCV &amp; ASSESSED'!R50</f>
        <v>0</v>
      </c>
      <c r="E61" s="198">
        <f>'TCV &amp; ASSESSED'!S50</f>
        <v>0</v>
      </c>
    </row>
    <row r="62" spans="1:5" x14ac:dyDescent="0.25">
      <c r="A62" s="199">
        <f>'TCV &amp; ASSESSED'!O51</f>
        <v>0</v>
      </c>
      <c r="B62" s="198">
        <f>'TCV &amp; ASSESSED'!P51</f>
        <v>0</v>
      </c>
      <c r="C62" s="198">
        <f>'TCV &amp; ASSESSED'!Q51</f>
        <v>0</v>
      </c>
      <c r="D62" s="198">
        <f>'TCV &amp; ASSESSED'!R51</f>
        <v>0</v>
      </c>
      <c r="E62" s="198">
        <f>'TCV &amp; ASSESSED'!S51</f>
        <v>0</v>
      </c>
    </row>
    <row r="63" spans="1:5" ht="15.75" thickBot="1" x14ac:dyDescent="0.3">
      <c r="A63" s="389">
        <f>'TCV &amp; ASSESSED'!O52</f>
        <v>0</v>
      </c>
      <c r="B63" s="397">
        <f>'TCV &amp; ASSESSED'!P52</f>
        <v>0</v>
      </c>
      <c r="C63" s="397">
        <f>'TCV &amp; ASSESSED'!Q52</f>
        <v>0</v>
      </c>
      <c r="D63" s="397">
        <f>'TCV &amp; ASSESSED'!R52</f>
        <v>0</v>
      </c>
      <c r="E63" s="397">
        <f>'TCV &amp; ASSESSED'!S52</f>
        <v>0</v>
      </c>
    </row>
    <row r="64" spans="1:5" ht="15.75" thickBot="1" x14ac:dyDescent="0.3">
      <c r="A64" s="111" t="str">
        <f>'TCV &amp; ASSESSED'!O53</f>
        <v>Total Utility</v>
      </c>
      <c r="B64" s="104">
        <f>'TCV &amp; ASSESSED'!P53</f>
        <v>0</v>
      </c>
      <c r="C64" s="104">
        <f>'TCV &amp; ASSESSED'!Q53</f>
        <v>0</v>
      </c>
      <c r="D64" s="104">
        <f>'TCV &amp; ASSESSED'!R53</f>
        <v>0</v>
      </c>
      <c r="E64" s="104">
        <f>'TCV &amp; ASSESSED'!S53</f>
        <v>0</v>
      </c>
    </row>
  </sheetData>
  <sheetProtection password="CA35" sheet="1" objects="1" scenarios="1" selectLockedCells="1"/>
  <pageMargins left="0.7" right="0.7" top="0.75" bottom="0.75" header="0.3" footer="0.3"/>
  <pageSetup scale="72" orientation="portrait" horizontalDpi="4294967293" verticalDpi="4294967293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topLeftCell="A22" workbookViewId="0">
      <selection activeCell="E30" sqref="E30"/>
    </sheetView>
  </sheetViews>
  <sheetFormatPr defaultRowHeight="15" x14ac:dyDescent="0.25"/>
  <cols>
    <col min="1" max="1" width="61.42578125" bestFit="1" customWidth="1"/>
    <col min="2" max="2" width="26.85546875" customWidth="1"/>
    <col min="3" max="3" width="7.85546875" customWidth="1"/>
    <col min="4" max="4" width="14.85546875" customWidth="1"/>
    <col min="5" max="5" width="22.7109375" bestFit="1" customWidth="1"/>
    <col min="6" max="6" width="16.140625" bestFit="1" customWidth="1"/>
  </cols>
  <sheetData>
    <row r="1" spans="1:5" ht="21" x14ac:dyDescent="0.35">
      <c r="A1" s="32" t="s">
        <v>72</v>
      </c>
      <c r="C1" s="3"/>
      <c r="D1" s="3"/>
      <c r="E1" s="3"/>
    </row>
    <row r="2" spans="1:5" ht="15.75" thickBot="1" x14ac:dyDescent="0.3"/>
    <row r="3" spans="1:5" ht="18.75" x14ac:dyDescent="0.3">
      <c r="A3" s="115" t="str">
        <f>'WIND ENERGY SYSTEMS'!A2</f>
        <v>REPORTING YEAR</v>
      </c>
      <c r="B3" s="254">
        <f>'WIND ENERGY SYSTEMS'!B2</f>
        <v>2018</v>
      </c>
      <c r="C3" s="3"/>
      <c r="D3" s="3"/>
      <c r="E3" s="3"/>
    </row>
    <row r="4" spans="1:5" ht="18.75" x14ac:dyDescent="0.3">
      <c r="A4" s="116" t="str">
        <f>'WIND ENERGY SYSTEMS'!A3</f>
        <v>TAX YEAR</v>
      </c>
      <c r="B4" s="232">
        <f>'WIND ENERGY SYSTEMS'!B3</f>
        <v>2019</v>
      </c>
      <c r="C4" s="3"/>
      <c r="D4" s="3"/>
    </row>
    <row r="5" spans="1:5" ht="15.75" x14ac:dyDescent="0.25">
      <c r="A5" s="116" t="str">
        <f>'WIND ENERGY SYSTEMS'!A4</f>
        <v>NAME OF WIND PARK</v>
      </c>
      <c r="B5" s="232">
        <f>'WIND ENERGY SYSTEMS'!B4</f>
        <v>0</v>
      </c>
    </row>
    <row r="6" spans="1:5" ht="15.75" x14ac:dyDescent="0.25">
      <c r="A6" s="116" t="str">
        <f>'WIND ENERGY SYSTEMS'!A5</f>
        <v>COUNTY/TOWNSHIP</v>
      </c>
      <c r="B6" s="232">
        <f>'WIND ENERGY SYSTEMS'!B5</f>
        <v>0</v>
      </c>
    </row>
    <row r="7" spans="1:5" ht="15.75" x14ac:dyDescent="0.25">
      <c r="A7" s="116" t="str">
        <f>'WIND ENERGY SYSTEMS'!A6</f>
        <v>OWNER</v>
      </c>
      <c r="B7" s="232">
        <f>'WIND ENERGY SYSTEMS'!B6</f>
        <v>0</v>
      </c>
    </row>
    <row r="8" spans="1:5" ht="19.5" thickBot="1" x14ac:dyDescent="0.35">
      <c r="A8" s="117" t="s">
        <v>1</v>
      </c>
      <c r="B8" s="233">
        <f>'WIND ENERGY SYSTEMS'!$C$12</f>
        <v>0</v>
      </c>
      <c r="E8" s="101"/>
    </row>
    <row r="9" spans="1:5" ht="19.5" thickBot="1" x14ac:dyDescent="0.35">
      <c r="A9" s="101"/>
      <c r="B9" s="101"/>
      <c r="C9" s="101"/>
      <c r="D9" s="101"/>
    </row>
    <row r="10" spans="1:5" ht="19.5" thickBot="1" x14ac:dyDescent="0.35">
      <c r="A10" s="24"/>
      <c r="B10" s="128" t="s">
        <v>18</v>
      </c>
      <c r="C10" s="25" t="s">
        <v>19</v>
      </c>
      <c r="D10" s="26" t="s">
        <v>21</v>
      </c>
      <c r="E10" s="27" t="s">
        <v>3</v>
      </c>
    </row>
    <row r="11" spans="1:5" ht="19.5" thickBot="1" x14ac:dyDescent="0.35">
      <c r="A11" s="126" t="s">
        <v>194</v>
      </c>
      <c r="B11" s="130">
        <f>'WIND ENERGY SYSTEMS'!$B$7</f>
        <v>0</v>
      </c>
      <c r="C11" s="127">
        <f>'WIND ENERGY SYSTEMS'!$F$116</f>
        <v>0</v>
      </c>
      <c r="D11" s="23"/>
      <c r="E11" s="47">
        <f>'WIND ENERGY SYSTEMS'!$J$116</f>
        <v>0</v>
      </c>
    </row>
    <row r="12" spans="1:5" ht="18.75" x14ac:dyDescent="0.3">
      <c r="A12" s="29" t="s">
        <v>68</v>
      </c>
      <c r="B12" s="129"/>
      <c r="C12" s="22"/>
      <c r="D12" s="22"/>
      <c r="E12" s="60">
        <f>'WTG ADDITIONS'!$AS$27</f>
        <v>0</v>
      </c>
    </row>
    <row r="13" spans="1:5" ht="18.75" x14ac:dyDescent="0.3">
      <c r="A13" s="29" t="s">
        <v>34</v>
      </c>
      <c r="B13" s="23"/>
      <c r="C13" s="23"/>
      <c r="D13" s="23"/>
      <c r="E13" s="60">
        <f>'WIND ENERGY SYSTEMS'!$L$116</f>
        <v>0</v>
      </c>
    </row>
    <row r="14" spans="1:5" ht="18.75" x14ac:dyDescent="0.3">
      <c r="A14" s="28" t="s">
        <v>20</v>
      </c>
      <c r="B14" s="23"/>
      <c r="C14" s="23"/>
      <c r="D14" s="23"/>
      <c r="E14" s="47">
        <f>SUM(E11:E13)</f>
        <v>0</v>
      </c>
    </row>
    <row r="15" spans="1:5" x14ac:dyDescent="0.25">
      <c r="A15" s="9"/>
      <c r="B15" s="22"/>
      <c r="C15" s="22"/>
      <c r="D15" s="22"/>
      <c r="E15" s="54"/>
    </row>
    <row r="16" spans="1:5" ht="18.75" x14ac:dyDescent="0.3">
      <c r="A16" s="61" t="s">
        <v>69</v>
      </c>
      <c r="B16" s="23"/>
      <c r="C16" s="23"/>
      <c r="D16" s="23"/>
      <c r="E16" s="46"/>
    </row>
    <row r="17" spans="1:5" ht="18.75" x14ac:dyDescent="0.3">
      <c r="A17" s="29" t="s">
        <v>22</v>
      </c>
      <c r="B17" s="23"/>
      <c r="C17" s="23"/>
      <c r="D17" s="66">
        <f>'UTILITY SYSTEMS'!$E$21</f>
        <v>0</v>
      </c>
      <c r="E17" s="47">
        <f>'UTILITY SYSTEMS'!$I$21</f>
        <v>0</v>
      </c>
    </row>
    <row r="18" spans="1:5" ht="18.75" x14ac:dyDescent="0.3">
      <c r="A18" s="29" t="s">
        <v>23</v>
      </c>
      <c r="B18" s="23"/>
      <c r="C18" s="23"/>
      <c r="D18" s="66"/>
      <c r="E18" s="47">
        <f>'UTILITY SYSTEMS'!$I$23</f>
        <v>0</v>
      </c>
    </row>
    <row r="19" spans="1:5" ht="18.75" x14ac:dyDescent="0.3">
      <c r="A19" s="29" t="s">
        <v>31</v>
      </c>
      <c r="B19" s="23"/>
      <c r="C19" s="23"/>
      <c r="D19" s="427">
        <f>'UTILITY SYSTEMS'!$E$25</f>
        <v>0</v>
      </c>
      <c r="E19" s="47">
        <f>'UTILITY SYSTEMS'!$I$25</f>
        <v>0</v>
      </c>
    </row>
    <row r="20" spans="1:5" ht="18.75" x14ac:dyDescent="0.3">
      <c r="A20" s="29" t="s">
        <v>28</v>
      </c>
      <c r="B20" s="23"/>
      <c r="C20" s="23"/>
      <c r="D20" s="23"/>
      <c r="E20" s="47">
        <f>'UTILITY SYSTEMS'!$I$30</f>
        <v>0</v>
      </c>
    </row>
    <row r="21" spans="1:5" ht="18.75" x14ac:dyDescent="0.3">
      <c r="A21" s="62" t="s">
        <v>181</v>
      </c>
      <c r="B21" s="22"/>
      <c r="C21" s="22"/>
      <c r="D21" s="22"/>
      <c r="E21" s="60">
        <f>'UTILITY ADDITIONS'!$AS$28</f>
        <v>0</v>
      </c>
    </row>
    <row r="22" spans="1:5" ht="18.75" x14ac:dyDescent="0.3">
      <c r="A22" s="62" t="s">
        <v>30</v>
      </c>
      <c r="B22" s="22"/>
      <c r="C22" s="22"/>
      <c r="D22" s="22"/>
      <c r="E22" s="60">
        <f>'UTILITY SYSTEMS'!$L$45</f>
        <v>0</v>
      </c>
    </row>
    <row r="23" spans="1:5" ht="18.75" x14ac:dyDescent="0.3">
      <c r="A23" s="28" t="s">
        <v>24</v>
      </c>
      <c r="B23" s="23"/>
      <c r="C23" s="23"/>
      <c r="D23" s="23"/>
      <c r="E23" s="47">
        <f>SUM(E17:E22)</f>
        <v>0</v>
      </c>
    </row>
    <row r="24" spans="1:5" x14ac:dyDescent="0.25">
      <c r="A24" s="9"/>
      <c r="B24" s="22"/>
      <c r="C24" s="22"/>
      <c r="D24" s="22"/>
      <c r="E24" s="54"/>
    </row>
    <row r="25" spans="1:5" x14ac:dyDescent="0.25">
      <c r="A25" s="9"/>
      <c r="B25" s="22"/>
      <c r="C25" s="22"/>
      <c r="D25" s="22"/>
      <c r="E25" s="43"/>
    </row>
    <row r="26" spans="1:5" ht="19.5" thickBot="1" x14ac:dyDescent="0.35">
      <c r="A26" s="30" t="s">
        <v>25</v>
      </c>
      <c r="B26" s="63">
        <f>B11</f>
        <v>0</v>
      </c>
      <c r="C26" s="63">
        <f>C11</f>
        <v>0</v>
      </c>
      <c r="D26" s="31"/>
      <c r="E26" s="48">
        <f>E14+E23</f>
        <v>0</v>
      </c>
    </row>
    <row r="27" spans="1:5" ht="15.75" thickBot="1" x14ac:dyDescent="0.3"/>
    <row r="28" spans="1:5" ht="18.75" x14ac:dyDescent="0.3">
      <c r="A28" s="121" t="s">
        <v>79</v>
      </c>
      <c r="B28" s="184" t="e">
        <f>D17/B11</f>
        <v>#DIV/0!</v>
      </c>
    </row>
    <row r="29" spans="1:5" ht="18.75" x14ac:dyDescent="0.3">
      <c r="A29" s="122" t="s">
        <v>39</v>
      </c>
      <c r="B29" s="183" t="e">
        <f>E17/B11</f>
        <v>#DIV/0!</v>
      </c>
    </row>
    <row r="30" spans="1:5" ht="18.75" x14ac:dyDescent="0.3">
      <c r="A30" s="123" t="s">
        <v>40</v>
      </c>
      <c r="B30" s="118" t="e">
        <f>E17/D17</f>
        <v>#DIV/0!</v>
      </c>
    </row>
    <row r="31" spans="1:5" ht="18.75" x14ac:dyDescent="0.3">
      <c r="A31" s="122" t="s">
        <v>38</v>
      </c>
      <c r="B31" s="119" t="e">
        <f>E17/E26</f>
        <v>#DIV/0!</v>
      </c>
    </row>
    <row r="32" spans="1:5" ht="18.75" x14ac:dyDescent="0.3">
      <c r="A32" s="122" t="s">
        <v>37</v>
      </c>
      <c r="B32" s="119" t="e">
        <f>E23/E26</f>
        <v>#DIV/0!</v>
      </c>
    </row>
    <row r="33" spans="1:2" ht="18.75" x14ac:dyDescent="0.3">
      <c r="A33" s="122" t="s">
        <v>35</v>
      </c>
      <c r="B33" s="120" t="e">
        <f>+E14/C11</f>
        <v>#DIV/0!</v>
      </c>
    </row>
    <row r="34" spans="1:2" ht="18.75" x14ac:dyDescent="0.3">
      <c r="A34" s="122" t="s">
        <v>36</v>
      </c>
      <c r="B34" s="118" t="e">
        <f>E26/C26</f>
        <v>#DIV/0!</v>
      </c>
    </row>
    <row r="35" spans="1:2" ht="19.5" thickBot="1" x14ac:dyDescent="0.35">
      <c r="A35" s="124" t="s">
        <v>80</v>
      </c>
      <c r="B35" s="181">
        <f>$C$26</f>
        <v>0</v>
      </c>
    </row>
  </sheetData>
  <sheetProtection password="CA35" sheet="1" objects="1" scenarios="1"/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C19" workbookViewId="0">
      <selection activeCell="B3" sqref="B3"/>
    </sheetView>
  </sheetViews>
  <sheetFormatPr defaultRowHeight="15" x14ac:dyDescent="0.25"/>
  <cols>
    <col min="1" max="1" width="20.28515625" customWidth="1"/>
    <col min="2" max="2" width="17" customWidth="1"/>
    <col min="3" max="3" width="11.7109375" customWidth="1"/>
    <col min="4" max="4" width="11.42578125" customWidth="1"/>
    <col min="5" max="5" width="11.7109375" customWidth="1"/>
    <col min="6" max="7" width="12.140625" customWidth="1"/>
    <col min="8" max="8" width="26.42578125" bestFit="1" customWidth="1"/>
    <col min="9" max="9" width="18" customWidth="1"/>
    <col min="10" max="10" width="25.28515625" customWidth="1"/>
    <col min="11" max="11" width="21.5703125" customWidth="1"/>
    <col min="12" max="12" width="24.28515625" bestFit="1" customWidth="1"/>
    <col min="13" max="13" width="17.5703125" bestFit="1" customWidth="1"/>
  </cols>
  <sheetData>
    <row r="1" spans="1:12" ht="21.75" thickBot="1" x14ac:dyDescent="0.4">
      <c r="B1" s="17" t="s">
        <v>4</v>
      </c>
      <c r="C1" s="17"/>
      <c r="D1" s="17"/>
      <c r="E1" s="17"/>
      <c r="F1" s="17"/>
      <c r="G1" s="17"/>
    </row>
    <row r="2" spans="1:12" ht="15.75" thickBot="1" x14ac:dyDescent="0.3">
      <c r="A2" s="73" t="s">
        <v>42</v>
      </c>
      <c r="B2" s="255">
        <v>2018</v>
      </c>
    </row>
    <row r="3" spans="1:12" ht="15.75" thickBot="1" x14ac:dyDescent="0.3">
      <c r="A3" s="105" t="s">
        <v>29</v>
      </c>
      <c r="B3" s="149">
        <f>+B2+1</f>
        <v>2019</v>
      </c>
    </row>
    <row r="4" spans="1:12" ht="15.75" thickBot="1" x14ac:dyDescent="0.3">
      <c r="A4" s="105" t="s">
        <v>0</v>
      </c>
      <c r="B4" s="149"/>
      <c r="F4" s="52" t="s">
        <v>13</v>
      </c>
      <c r="G4" s="112"/>
    </row>
    <row r="5" spans="1:12" ht="15" customHeight="1" thickBot="1" x14ac:dyDescent="0.3">
      <c r="A5" s="105" t="s">
        <v>192</v>
      </c>
      <c r="B5" s="149"/>
      <c r="F5" s="45" t="s">
        <v>82</v>
      </c>
      <c r="G5" s="113"/>
      <c r="H5" s="113"/>
    </row>
    <row r="6" spans="1:12" ht="15" customHeight="1" thickBot="1" x14ac:dyDescent="0.3">
      <c r="A6" s="152" t="s">
        <v>10</v>
      </c>
      <c r="B6" s="150"/>
    </row>
    <row r="7" spans="1:12" ht="15" customHeight="1" thickBot="1" x14ac:dyDescent="0.3">
      <c r="A7" s="125" t="s">
        <v>81</v>
      </c>
      <c r="B7" s="151"/>
    </row>
    <row r="8" spans="1:12" ht="15.75" thickBot="1" x14ac:dyDescent="0.3">
      <c r="A8" s="11"/>
      <c r="B8" s="11"/>
      <c r="C8" s="106"/>
      <c r="D8" s="11"/>
      <c r="E8" s="11"/>
      <c r="F8" s="11"/>
      <c r="G8" s="11"/>
      <c r="H8" s="11"/>
      <c r="I8" s="36" t="s">
        <v>61</v>
      </c>
      <c r="J8" s="69"/>
      <c r="K8" s="268">
        <f>$B$2</f>
        <v>2018</v>
      </c>
      <c r="L8" s="38"/>
    </row>
    <row r="9" spans="1:12" x14ac:dyDescent="0.25">
      <c r="A9" s="7" t="s">
        <v>32</v>
      </c>
      <c r="B9" s="1" t="s">
        <v>26</v>
      </c>
      <c r="C9" s="71"/>
      <c r="D9" s="73"/>
      <c r="E9" s="109"/>
      <c r="F9" s="73"/>
      <c r="G9" s="1" t="s">
        <v>58</v>
      </c>
      <c r="H9" s="4" t="s">
        <v>55</v>
      </c>
      <c r="I9" s="33" t="s">
        <v>3</v>
      </c>
      <c r="J9" s="1" t="s">
        <v>47</v>
      </c>
      <c r="K9" s="73"/>
      <c r="L9" s="73"/>
    </row>
    <row r="10" spans="1:12" x14ac:dyDescent="0.25">
      <c r="A10" s="6" t="s">
        <v>6</v>
      </c>
      <c r="B10" s="6" t="s">
        <v>6</v>
      </c>
      <c r="C10" s="107"/>
      <c r="D10" s="6" t="s">
        <v>15</v>
      </c>
      <c r="E10" s="85" t="s">
        <v>8</v>
      </c>
      <c r="F10" s="6" t="s">
        <v>12</v>
      </c>
      <c r="G10" s="6" t="s">
        <v>59</v>
      </c>
      <c r="H10" s="197" t="s">
        <v>56</v>
      </c>
      <c r="I10" s="67" t="s">
        <v>46</v>
      </c>
      <c r="J10" s="67" t="s">
        <v>41</v>
      </c>
      <c r="K10" s="53"/>
      <c r="L10" s="53"/>
    </row>
    <row r="11" spans="1:12" ht="15.75" thickBot="1" x14ac:dyDescent="0.3">
      <c r="A11" s="44" t="s">
        <v>5</v>
      </c>
      <c r="B11" s="44" t="s">
        <v>5</v>
      </c>
      <c r="C11" s="108" t="s">
        <v>1</v>
      </c>
      <c r="D11" s="44" t="s">
        <v>16</v>
      </c>
      <c r="E11" s="86" t="s">
        <v>7</v>
      </c>
      <c r="F11" s="44" t="s">
        <v>11</v>
      </c>
      <c r="G11" s="44" t="s">
        <v>57</v>
      </c>
      <c r="H11" s="108" t="s">
        <v>54</v>
      </c>
      <c r="I11" s="44" t="s">
        <v>45</v>
      </c>
      <c r="J11" s="70" t="s">
        <v>27</v>
      </c>
      <c r="K11" s="67" t="s">
        <v>44</v>
      </c>
      <c r="L11" s="67" t="s">
        <v>195</v>
      </c>
    </row>
    <row r="12" spans="1:12" x14ac:dyDescent="0.25">
      <c r="A12" s="132"/>
      <c r="B12" s="132"/>
      <c r="C12" s="132"/>
      <c r="D12" s="350"/>
      <c r="E12" s="410"/>
      <c r="F12" s="132"/>
      <c r="G12" s="135"/>
      <c r="H12" s="412"/>
      <c r="I12" s="418"/>
      <c r="J12" s="75">
        <f>H12-I12</f>
        <v>0</v>
      </c>
      <c r="K12" s="147"/>
      <c r="L12" s="419"/>
    </row>
    <row r="13" spans="1:12" x14ac:dyDescent="0.25">
      <c r="A13" s="132"/>
      <c r="B13" s="132"/>
      <c r="C13" s="132"/>
      <c r="D13" s="156"/>
      <c r="E13" s="140"/>
      <c r="F13" s="132"/>
      <c r="G13" s="135"/>
      <c r="H13" s="412"/>
      <c r="I13" s="420"/>
      <c r="J13" s="75">
        <f t="shared" ref="J13:J41" si="0">H13-I13</f>
        <v>0</v>
      </c>
      <c r="K13" s="147"/>
      <c r="L13" s="419"/>
    </row>
    <row r="14" spans="1:12" x14ac:dyDescent="0.25">
      <c r="A14" s="132"/>
      <c r="B14" s="132"/>
      <c r="C14" s="132"/>
      <c r="D14" s="156"/>
      <c r="E14" s="140"/>
      <c r="F14" s="132"/>
      <c r="G14" s="135"/>
      <c r="H14" s="412"/>
      <c r="I14" s="420"/>
      <c r="J14" s="75">
        <f t="shared" si="0"/>
        <v>0</v>
      </c>
      <c r="K14" s="147"/>
      <c r="L14" s="419"/>
    </row>
    <row r="15" spans="1:12" x14ac:dyDescent="0.25">
      <c r="A15" s="132"/>
      <c r="B15" s="132"/>
      <c r="C15" s="132"/>
      <c r="D15" s="156"/>
      <c r="E15" s="140"/>
      <c r="F15" s="132"/>
      <c r="G15" s="135"/>
      <c r="H15" s="412"/>
      <c r="I15" s="420"/>
      <c r="J15" s="75">
        <f t="shared" si="0"/>
        <v>0</v>
      </c>
      <c r="K15" s="147"/>
      <c r="L15" s="419"/>
    </row>
    <row r="16" spans="1:12" x14ac:dyDescent="0.25">
      <c r="A16" s="132"/>
      <c r="B16" s="132"/>
      <c r="C16" s="132"/>
      <c r="D16" s="156"/>
      <c r="E16" s="140"/>
      <c r="F16" s="132"/>
      <c r="G16" s="135"/>
      <c r="H16" s="412"/>
      <c r="I16" s="420"/>
      <c r="J16" s="75">
        <f t="shared" si="0"/>
        <v>0</v>
      </c>
      <c r="K16" s="147"/>
      <c r="L16" s="419"/>
    </row>
    <row r="17" spans="1:12" x14ac:dyDescent="0.25">
      <c r="A17" s="132"/>
      <c r="B17" s="132"/>
      <c r="C17" s="132"/>
      <c r="D17" s="156"/>
      <c r="E17" s="140"/>
      <c r="F17" s="132"/>
      <c r="G17" s="135"/>
      <c r="H17" s="412"/>
      <c r="I17" s="420"/>
      <c r="J17" s="75">
        <f t="shared" si="0"/>
        <v>0</v>
      </c>
      <c r="K17" s="147"/>
      <c r="L17" s="419"/>
    </row>
    <row r="18" spans="1:12" x14ac:dyDescent="0.25">
      <c r="A18" s="132"/>
      <c r="B18" s="132"/>
      <c r="C18" s="132"/>
      <c r="D18" s="156"/>
      <c r="E18" s="140"/>
      <c r="F18" s="132"/>
      <c r="G18" s="135"/>
      <c r="H18" s="412"/>
      <c r="I18" s="420"/>
      <c r="J18" s="75">
        <f t="shared" si="0"/>
        <v>0</v>
      </c>
      <c r="K18" s="147"/>
      <c r="L18" s="419"/>
    </row>
    <row r="19" spans="1:12" x14ac:dyDescent="0.25">
      <c r="A19" s="132"/>
      <c r="B19" s="132"/>
      <c r="C19" s="132"/>
      <c r="D19" s="156"/>
      <c r="E19" s="140"/>
      <c r="F19" s="132"/>
      <c r="G19" s="135"/>
      <c r="H19" s="412"/>
      <c r="I19" s="420"/>
      <c r="J19" s="75">
        <f t="shared" si="0"/>
        <v>0</v>
      </c>
      <c r="K19" s="147"/>
      <c r="L19" s="419"/>
    </row>
    <row r="20" spans="1:12" x14ac:dyDescent="0.25">
      <c r="A20" s="132"/>
      <c r="B20" s="132"/>
      <c r="C20" s="132"/>
      <c r="D20" s="156"/>
      <c r="E20" s="140"/>
      <c r="F20" s="132"/>
      <c r="G20" s="135"/>
      <c r="H20" s="412"/>
      <c r="I20" s="420"/>
      <c r="J20" s="75">
        <f t="shared" si="0"/>
        <v>0</v>
      </c>
      <c r="K20" s="147"/>
      <c r="L20" s="419"/>
    </row>
    <row r="21" spans="1:12" x14ac:dyDescent="0.25">
      <c r="A21" s="132"/>
      <c r="B21" s="132"/>
      <c r="C21" s="132"/>
      <c r="D21" s="156"/>
      <c r="E21" s="140"/>
      <c r="F21" s="132"/>
      <c r="G21" s="135"/>
      <c r="H21" s="412"/>
      <c r="I21" s="420"/>
      <c r="J21" s="75">
        <f t="shared" si="0"/>
        <v>0</v>
      </c>
      <c r="K21" s="147"/>
      <c r="L21" s="419"/>
    </row>
    <row r="22" spans="1:12" x14ac:dyDescent="0.25">
      <c r="A22" s="132"/>
      <c r="B22" s="132"/>
      <c r="C22" s="132"/>
      <c r="D22" s="156"/>
      <c r="E22" s="140"/>
      <c r="F22" s="132"/>
      <c r="G22" s="135"/>
      <c r="H22" s="412"/>
      <c r="I22" s="420"/>
      <c r="J22" s="75">
        <f t="shared" si="0"/>
        <v>0</v>
      </c>
      <c r="K22" s="147"/>
      <c r="L22" s="419"/>
    </row>
    <row r="23" spans="1:12" x14ac:dyDescent="0.25">
      <c r="A23" s="132"/>
      <c r="B23" s="132"/>
      <c r="C23" s="132"/>
      <c r="D23" s="156"/>
      <c r="E23" s="140"/>
      <c r="F23" s="132"/>
      <c r="G23" s="135"/>
      <c r="H23" s="412"/>
      <c r="I23" s="420"/>
      <c r="J23" s="75">
        <f t="shared" si="0"/>
        <v>0</v>
      </c>
      <c r="K23" s="147"/>
      <c r="L23" s="419"/>
    </row>
    <row r="24" spans="1:12" x14ac:dyDescent="0.25">
      <c r="A24" s="132"/>
      <c r="B24" s="132"/>
      <c r="C24" s="132"/>
      <c r="D24" s="156"/>
      <c r="E24" s="140"/>
      <c r="F24" s="132"/>
      <c r="G24" s="135"/>
      <c r="H24" s="412"/>
      <c r="I24" s="420"/>
      <c r="J24" s="75">
        <f t="shared" si="0"/>
        <v>0</v>
      </c>
      <c r="K24" s="147"/>
      <c r="L24" s="419"/>
    </row>
    <row r="25" spans="1:12" x14ac:dyDescent="0.25">
      <c r="A25" s="132"/>
      <c r="B25" s="132"/>
      <c r="C25" s="132"/>
      <c r="D25" s="137"/>
      <c r="E25" s="134"/>
      <c r="F25" s="132"/>
      <c r="G25" s="135"/>
      <c r="H25" s="412"/>
      <c r="I25" s="420"/>
      <c r="J25" s="75">
        <f t="shared" si="0"/>
        <v>0</v>
      </c>
      <c r="K25" s="147"/>
      <c r="L25" s="419"/>
    </row>
    <row r="26" spans="1:12" x14ac:dyDescent="0.25">
      <c r="A26" s="132"/>
      <c r="B26" s="132"/>
      <c r="C26" s="132"/>
      <c r="D26" s="137"/>
      <c r="E26" s="134"/>
      <c r="F26" s="132"/>
      <c r="G26" s="135"/>
      <c r="H26" s="412"/>
      <c r="I26" s="420"/>
      <c r="J26" s="75">
        <f t="shared" si="0"/>
        <v>0</v>
      </c>
      <c r="K26" s="147"/>
      <c r="L26" s="419"/>
    </row>
    <row r="27" spans="1:12" x14ac:dyDescent="0.25">
      <c r="A27" s="132"/>
      <c r="B27" s="132"/>
      <c r="C27" s="132"/>
      <c r="D27" s="137"/>
      <c r="E27" s="134"/>
      <c r="F27" s="132"/>
      <c r="G27" s="135"/>
      <c r="H27" s="412"/>
      <c r="I27" s="420"/>
      <c r="J27" s="75">
        <f t="shared" si="0"/>
        <v>0</v>
      </c>
      <c r="K27" s="147"/>
      <c r="L27" s="419"/>
    </row>
    <row r="28" spans="1:12" x14ac:dyDescent="0.25">
      <c r="A28" s="132"/>
      <c r="B28" s="132"/>
      <c r="C28" s="132"/>
      <c r="D28" s="137"/>
      <c r="E28" s="134"/>
      <c r="F28" s="132"/>
      <c r="G28" s="135"/>
      <c r="H28" s="413"/>
      <c r="I28" s="420"/>
      <c r="J28" s="75"/>
      <c r="K28" s="147"/>
      <c r="L28" s="419"/>
    </row>
    <row r="29" spans="1:12" x14ac:dyDescent="0.25">
      <c r="A29" s="132"/>
      <c r="B29" s="132"/>
      <c r="C29" s="132"/>
      <c r="D29" s="137"/>
      <c r="E29" s="134"/>
      <c r="F29" s="132"/>
      <c r="G29" s="135"/>
      <c r="H29" s="413"/>
      <c r="I29" s="420"/>
      <c r="J29" s="75"/>
      <c r="K29" s="147"/>
      <c r="L29" s="419"/>
    </row>
    <row r="30" spans="1:12" x14ac:dyDescent="0.25">
      <c r="A30" s="132"/>
      <c r="B30" s="132"/>
      <c r="C30" s="132"/>
      <c r="D30" s="137"/>
      <c r="E30" s="134"/>
      <c r="F30" s="132"/>
      <c r="G30" s="135"/>
      <c r="H30" s="413"/>
      <c r="I30" s="420"/>
      <c r="J30" s="75"/>
      <c r="K30" s="147"/>
      <c r="L30" s="419"/>
    </row>
    <row r="31" spans="1:12" x14ac:dyDescent="0.25">
      <c r="A31" s="132"/>
      <c r="B31" s="132"/>
      <c r="C31" s="132"/>
      <c r="D31" s="132"/>
      <c r="E31" s="134"/>
      <c r="F31" s="132"/>
      <c r="G31" s="135"/>
      <c r="H31" s="413"/>
      <c r="I31" s="420"/>
      <c r="J31" s="75"/>
      <c r="K31" s="147"/>
      <c r="L31" s="419"/>
    </row>
    <row r="32" spans="1:12" x14ac:dyDescent="0.25">
      <c r="A32" s="137"/>
      <c r="B32" s="137"/>
      <c r="C32" s="132"/>
      <c r="D32" s="137"/>
      <c r="E32" s="360"/>
      <c r="F32" s="358"/>
      <c r="G32" s="359"/>
      <c r="H32" s="414"/>
      <c r="I32" s="420"/>
      <c r="J32" s="75">
        <f t="shared" si="0"/>
        <v>0</v>
      </c>
      <c r="K32" s="147"/>
      <c r="L32" s="419"/>
    </row>
    <row r="33" spans="1:12" x14ac:dyDescent="0.25">
      <c r="A33" s="137"/>
      <c r="B33" s="137"/>
      <c r="C33" s="132"/>
      <c r="D33" s="137"/>
      <c r="E33" s="357"/>
      <c r="F33" s="358"/>
      <c r="G33" s="359"/>
      <c r="H33" s="415"/>
      <c r="I33" s="420"/>
      <c r="J33" s="75">
        <f t="shared" si="0"/>
        <v>0</v>
      </c>
      <c r="K33" s="147"/>
      <c r="L33" s="419"/>
    </row>
    <row r="34" spans="1:12" x14ac:dyDescent="0.25">
      <c r="A34" s="137"/>
      <c r="B34" s="137"/>
      <c r="C34" s="132"/>
      <c r="D34" s="137"/>
      <c r="E34" s="357"/>
      <c r="F34" s="358"/>
      <c r="G34" s="359"/>
      <c r="H34" s="415"/>
      <c r="I34" s="420"/>
      <c r="J34" s="75">
        <f t="shared" si="0"/>
        <v>0</v>
      </c>
      <c r="K34" s="147"/>
      <c r="L34" s="419"/>
    </row>
    <row r="35" spans="1:12" x14ac:dyDescent="0.25">
      <c r="A35" s="137"/>
      <c r="B35" s="137"/>
      <c r="C35" s="132"/>
      <c r="D35" s="137"/>
      <c r="E35" s="357"/>
      <c r="F35" s="358"/>
      <c r="G35" s="359"/>
      <c r="H35" s="415"/>
      <c r="I35" s="420"/>
      <c r="J35" s="75">
        <f t="shared" si="0"/>
        <v>0</v>
      </c>
      <c r="K35" s="147"/>
      <c r="L35" s="419"/>
    </row>
    <row r="36" spans="1:12" x14ac:dyDescent="0.25">
      <c r="A36" s="140"/>
      <c r="B36" s="137"/>
      <c r="C36" s="132"/>
      <c r="D36" s="137"/>
      <c r="E36" s="140"/>
      <c r="F36" s="132"/>
      <c r="G36" s="135"/>
      <c r="H36" s="416"/>
      <c r="I36" s="420"/>
      <c r="J36" s="75">
        <f t="shared" si="0"/>
        <v>0</v>
      </c>
      <c r="K36" s="147"/>
      <c r="L36" s="419"/>
    </row>
    <row r="37" spans="1:12" x14ac:dyDescent="0.25">
      <c r="A37" s="131"/>
      <c r="B37" s="137"/>
      <c r="C37" s="132"/>
      <c r="D37" s="137"/>
      <c r="E37" s="138"/>
      <c r="F37" s="132"/>
      <c r="G37" s="135"/>
      <c r="H37" s="416"/>
      <c r="I37" s="420"/>
      <c r="J37" s="75">
        <f t="shared" si="0"/>
        <v>0</v>
      </c>
      <c r="K37" s="147"/>
      <c r="L37" s="419"/>
    </row>
    <row r="38" spans="1:12" x14ac:dyDescent="0.25">
      <c r="A38" s="131"/>
      <c r="B38" s="137"/>
      <c r="C38" s="132"/>
      <c r="D38" s="137"/>
      <c r="E38" s="138"/>
      <c r="F38" s="132"/>
      <c r="G38" s="135"/>
      <c r="H38" s="416"/>
      <c r="I38" s="420"/>
      <c r="J38" s="75">
        <f t="shared" si="0"/>
        <v>0</v>
      </c>
      <c r="K38" s="147"/>
      <c r="L38" s="419"/>
    </row>
    <row r="39" spans="1:12" x14ac:dyDescent="0.25">
      <c r="A39" s="140"/>
      <c r="B39" s="137"/>
      <c r="C39" s="132"/>
      <c r="D39" s="137"/>
      <c r="E39" s="134"/>
      <c r="F39" s="132"/>
      <c r="G39" s="135"/>
      <c r="H39" s="416"/>
      <c r="I39" s="420"/>
      <c r="J39" s="75">
        <f t="shared" si="0"/>
        <v>0</v>
      </c>
      <c r="K39" s="147"/>
      <c r="L39" s="419"/>
    </row>
    <row r="40" spans="1:12" x14ac:dyDescent="0.25">
      <c r="A40" s="131"/>
      <c r="B40" s="137"/>
      <c r="C40" s="132"/>
      <c r="D40" s="137"/>
      <c r="E40" s="138"/>
      <c r="F40" s="132"/>
      <c r="G40" s="135"/>
      <c r="H40" s="417"/>
      <c r="I40" s="420"/>
      <c r="J40" s="75">
        <f t="shared" si="0"/>
        <v>0</v>
      </c>
      <c r="K40" s="147"/>
      <c r="L40" s="419"/>
    </row>
    <row r="41" spans="1:12" ht="15.75" thickBot="1" x14ac:dyDescent="0.3">
      <c r="A41" s="131"/>
      <c r="B41" s="132"/>
      <c r="C41" s="132"/>
      <c r="D41" s="137"/>
      <c r="E41" s="143"/>
      <c r="F41" s="132"/>
      <c r="G41" s="135"/>
      <c r="H41" s="417"/>
      <c r="I41" s="421"/>
      <c r="J41" s="75">
        <f t="shared" si="0"/>
        <v>0</v>
      </c>
      <c r="K41" s="148"/>
      <c r="L41" s="411"/>
    </row>
    <row r="42" spans="1:12" ht="15.75" thickBot="1" x14ac:dyDescent="0.3">
      <c r="A42" s="36" t="s">
        <v>73</v>
      </c>
      <c r="B42" s="68"/>
      <c r="C42" s="103"/>
      <c r="D42" s="105"/>
      <c r="E42" s="110"/>
      <c r="F42" s="34">
        <f>SUM(F12:F41)</f>
        <v>0</v>
      </c>
      <c r="G42" s="34"/>
      <c r="H42" s="215">
        <f>SUM(H12:H41)</f>
        <v>0</v>
      </c>
      <c r="I42" s="422">
        <f>SUM(I12:I41)</f>
        <v>0</v>
      </c>
      <c r="J42" s="37">
        <f>SUM(J12:J41)</f>
        <v>0</v>
      </c>
      <c r="K42" s="35"/>
      <c r="L42" s="91">
        <f>SUM(L12:L41)</f>
        <v>0</v>
      </c>
    </row>
    <row r="43" spans="1:12" x14ac:dyDescent="0.25">
      <c r="A43" s="11"/>
      <c r="C43" s="11"/>
      <c r="D43" s="11"/>
      <c r="E43" s="11"/>
      <c r="F43" s="11"/>
      <c r="G43" s="11"/>
      <c r="H43" s="11"/>
      <c r="I43" s="11"/>
    </row>
    <row r="44" spans="1:12" ht="15.75" thickBot="1" x14ac:dyDescent="0.3"/>
    <row r="45" spans="1:12" ht="15.75" thickBot="1" x14ac:dyDescent="0.3">
      <c r="A45" s="11"/>
      <c r="B45" s="11"/>
      <c r="C45" s="106"/>
      <c r="D45" s="11"/>
      <c r="E45" s="11"/>
      <c r="F45" s="11"/>
      <c r="G45" s="11"/>
      <c r="H45" s="11"/>
      <c r="I45" s="36" t="s">
        <v>61</v>
      </c>
      <c r="J45" s="69"/>
      <c r="K45" s="361">
        <f>$B$2</f>
        <v>2018</v>
      </c>
      <c r="L45" s="38"/>
    </row>
    <row r="46" spans="1:12" x14ac:dyDescent="0.25">
      <c r="A46" s="7" t="s">
        <v>32</v>
      </c>
      <c r="B46" s="1" t="s">
        <v>26</v>
      </c>
      <c r="C46" s="71"/>
      <c r="D46" s="73"/>
      <c r="E46" s="109"/>
      <c r="F46" s="73"/>
      <c r="G46" s="1" t="s">
        <v>58</v>
      </c>
      <c r="H46" s="4" t="s">
        <v>55</v>
      </c>
      <c r="I46" s="33" t="s">
        <v>3</v>
      </c>
      <c r="J46" s="1" t="s">
        <v>47</v>
      </c>
      <c r="K46" s="73"/>
      <c r="L46" s="73"/>
    </row>
    <row r="47" spans="1:12" x14ac:dyDescent="0.25">
      <c r="A47" s="6" t="s">
        <v>6</v>
      </c>
      <c r="B47" s="6" t="s">
        <v>6</v>
      </c>
      <c r="C47" s="107"/>
      <c r="D47" s="6" t="s">
        <v>15</v>
      </c>
      <c r="E47" s="85" t="s">
        <v>8</v>
      </c>
      <c r="F47" s="6" t="s">
        <v>12</v>
      </c>
      <c r="G47" s="6" t="s">
        <v>59</v>
      </c>
      <c r="H47" s="197" t="s">
        <v>56</v>
      </c>
      <c r="I47" s="67" t="s">
        <v>46</v>
      </c>
      <c r="J47" s="74" t="s">
        <v>41</v>
      </c>
      <c r="K47" s="53"/>
      <c r="L47" s="53"/>
    </row>
    <row r="48" spans="1:12" ht="15.75" thickBot="1" x14ac:dyDescent="0.3">
      <c r="A48" s="44" t="s">
        <v>5</v>
      </c>
      <c r="B48" s="44" t="s">
        <v>5</v>
      </c>
      <c r="C48" s="108" t="s">
        <v>1</v>
      </c>
      <c r="D48" s="44" t="s">
        <v>16</v>
      </c>
      <c r="E48" s="86" t="s">
        <v>7</v>
      </c>
      <c r="F48" s="44" t="s">
        <v>11</v>
      </c>
      <c r="G48" s="44" t="s">
        <v>57</v>
      </c>
      <c r="H48" s="108" t="s">
        <v>54</v>
      </c>
      <c r="I48" s="44" t="s">
        <v>45</v>
      </c>
      <c r="J48" s="70" t="s">
        <v>27</v>
      </c>
      <c r="K48" s="70" t="s">
        <v>44</v>
      </c>
      <c r="L48" s="70" t="s">
        <v>195</v>
      </c>
    </row>
    <row r="49" spans="1:12" x14ac:dyDescent="0.25">
      <c r="A49" s="136"/>
      <c r="B49" s="137"/>
      <c r="C49" s="132"/>
      <c r="D49" s="137"/>
      <c r="E49" s="138"/>
      <c r="F49" s="132"/>
      <c r="G49" s="135"/>
      <c r="H49" s="417"/>
      <c r="I49" s="418"/>
      <c r="J49" s="75">
        <f>H49-I49</f>
        <v>0</v>
      </c>
      <c r="K49" s="145"/>
      <c r="L49" s="146"/>
    </row>
    <row r="50" spans="1:12" x14ac:dyDescent="0.25">
      <c r="A50" s="136"/>
      <c r="B50" s="137"/>
      <c r="C50" s="132"/>
      <c r="D50" s="137"/>
      <c r="E50" s="138"/>
      <c r="F50" s="132"/>
      <c r="G50" s="135"/>
      <c r="H50" s="417"/>
      <c r="I50" s="420"/>
      <c r="J50" s="75">
        <f t="shared" ref="J50:J78" si="1">H50-I50</f>
        <v>0</v>
      </c>
      <c r="K50" s="147"/>
      <c r="L50" s="419"/>
    </row>
    <row r="51" spans="1:12" x14ac:dyDescent="0.25">
      <c r="A51" s="131"/>
      <c r="B51" s="137"/>
      <c r="C51" s="132"/>
      <c r="D51" s="137"/>
      <c r="E51" s="138"/>
      <c r="F51" s="132"/>
      <c r="G51" s="135"/>
      <c r="H51" s="417"/>
      <c r="I51" s="420"/>
      <c r="J51" s="75">
        <f t="shared" si="1"/>
        <v>0</v>
      </c>
      <c r="K51" s="147"/>
      <c r="L51" s="419"/>
    </row>
    <row r="52" spans="1:12" x14ac:dyDescent="0.25">
      <c r="A52" s="131"/>
      <c r="B52" s="137"/>
      <c r="C52" s="132"/>
      <c r="D52" s="137"/>
      <c r="E52" s="134"/>
      <c r="F52" s="132"/>
      <c r="G52" s="135"/>
      <c r="H52" s="417"/>
      <c r="I52" s="420"/>
      <c r="J52" s="75">
        <f t="shared" si="1"/>
        <v>0</v>
      </c>
      <c r="K52" s="147"/>
      <c r="L52" s="419"/>
    </row>
    <row r="53" spans="1:12" x14ac:dyDescent="0.25">
      <c r="A53" s="136"/>
      <c r="B53" s="137"/>
      <c r="C53" s="132"/>
      <c r="D53" s="137"/>
      <c r="E53" s="138"/>
      <c r="F53" s="132"/>
      <c r="G53" s="135"/>
      <c r="H53" s="417"/>
      <c r="I53" s="420"/>
      <c r="J53" s="75">
        <f t="shared" si="1"/>
        <v>0</v>
      </c>
      <c r="K53" s="147"/>
      <c r="L53" s="419"/>
    </row>
    <row r="54" spans="1:12" x14ac:dyDescent="0.25">
      <c r="A54" s="136"/>
      <c r="B54" s="137"/>
      <c r="C54" s="132"/>
      <c r="D54" s="137"/>
      <c r="E54" s="138"/>
      <c r="F54" s="132"/>
      <c r="G54" s="135"/>
      <c r="H54" s="417"/>
      <c r="I54" s="420"/>
      <c r="J54" s="75">
        <f t="shared" si="1"/>
        <v>0</v>
      </c>
      <c r="K54" s="147"/>
      <c r="L54" s="419"/>
    </row>
    <row r="55" spans="1:12" x14ac:dyDescent="0.25">
      <c r="A55" s="131"/>
      <c r="B55" s="137"/>
      <c r="C55" s="132"/>
      <c r="D55" s="137"/>
      <c r="E55" s="138"/>
      <c r="F55" s="132"/>
      <c r="G55" s="135"/>
      <c r="H55" s="417"/>
      <c r="I55" s="420"/>
      <c r="J55" s="75">
        <f t="shared" si="1"/>
        <v>0</v>
      </c>
      <c r="K55" s="147"/>
      <c r="L55" s="419"/>
    </row>
    <row r="56" spans="1:12" x14ac:dyDescent="0.25">
      <c r="A56" s="131"/>
      <c r="B56" s="137"/>
      <c r="C56" s="132"/>
      <c r="D56" s="137"/>
      <c r="E56" s="134"/>
      <c r="F56" s="132"/>
      <c r="G56" s="135"/>
      <c r="H56" s="417"/>
      <c r="I56" s="420"/>
      <c r="J56" s="75">
        <f t="shared" si="1"/>
        <v>0</v>
      </c>
      <c r="K56" s="147"/>
      <c r="L56" s="419"/>
    </row>
    <row r="57" spans="1:12" x14ac:dyDescent="0.25">
      <c r="A57" s="136"/>
      <c r="B57" s="137"/>
      <c r="C57" s="132"/>
      <c r="D57" s="137"/>
      <c r="E57" s="138"/>
      <c r="F57" s="132"/>
      <c r="G57" s="135"/>
      <c r="H57" s="417"/>
      <c r="I57" s="420"/>
      <c r="J57" s="75">
        <f t="shared" si="1"/>
        <v>0</v>
      </c>
      <c r="K57" s="147"/>
      <c r="L57" s="419"/>
    </row>
    <row r="58" spans="1:12" x14ac:dyDescent="0.25">
      <c r="A58" s="136"/>
      <c r="B58" s="137"/>
      <c r="C58" s="132"/>
      <c r="D58" s="137"/>
      <c r="E58" s="138"/>
      <c r="F58" s="132"/>
      <c r="G58" s="135"/>
      <c r="H58" s="417"/>
      <c r="I58" s="420"/>
      <c r="J58" s="75">
        <f t="shared" si="1"/>
        <v>0</v>
      </c>
      <c r="K58" s="147"/>
      <c r="L58" s="419"/>
    </row>
    <row r="59" spans="1:12" x14ac:dyDescent="0.25">
      <c r="A59" s="131"/>
      <c r="B59" s="137"/>
      <c r="C59" s="132"/>
      <c r="D59" s="137"/>
      <c r="E59" s="138"/>
      <c r="F59" s="132"/>
      <c r="G59" s="135"/>
      <c r="H59" s="417"/>
      <c r="I59" s="420"/>
      <c r="J59" s="75">
        <f t="shared" si="1"/>
        <v>0</v>
      </c>
      <c r="K59" s="147"/>
      <c r="L59" s="419"/>
    </row>
    <row r="60" spans="1:12" x14ac:dyDescent="0.25">
      <c r="A60" s="131"/>
      <c r="B60" s="137"/>
      <c r="C60" s="132"/>
      <c r="D60" s="137"/>
      <c r="E60" s="134"/>
      <c r="F60" s="132"/>
      <c r="G60" s="135"/>
      <c r="H60" s="417"/>
      <c r="I60" s="420"/>
      <c r="J60" s="75">
        <f t="shared" si="1"/>
        <v>0</v>
      </c>
      <c r="K60" s="147"/>
      <c r="L60" s="419"/>
    </row>
    <row r="61" spans="1:12" x14ac:dyDescent="0.25">
      <c r="A61" s="136"/>
      <c r="B61" s="137"/>
      <c r="C61" s="132"/>
      <c r="D61" s="137"/>
      <c r="E61" s="138"/>
      <c r="F61" s="132"/>
      <c r="G61" s="135"/>
      <c r="H61" s="417"/>
      <c r="I61" s="420"/>
      <c r="J61" s="75">
        <f t="shared" si="1"/>
        <v>0</v>
      </c>
      <c r="K61" s="147"/>
      <c r="L61" s="419"/>
    </row>
    <row r="62" spans="1:12" x14ac:dyDescent="0.25">
      <c r="A62" s="136"/>
      <c r="B62" s="137"/>
      <c r="C62" s="132"/>
      <c r="D62" s="137"/>
      <c r="E62" s="138"/>
      <c r="F62" s="132"/>
      <c r="G62" s="135"/>
      <c r="H62" s="417"/>
      <c r="I62" s="420"/>
      <c r="J62" s="75">
        <f t="shared" si="1"/>
        <v>0</v>
      </c>
      <c r="K62" s="147"/>
      <c r="L62" s="419"/>
    </row>
    <row r="63" spans="1:12" x14ac:dyDescent="0.25">
      <c r="A63" s="131"/>
      <c r="B63" s="137"/>
      <c r="C63" s="132"/>
      <c r="D63" s="137"/>
      <c r="E63" s="138"/>
      <c r="F63" s="132"/>
      <c r="G63" s="135"/>
      <c r="H63" s="417"/>
      <c r="I63" s="420"/>
      <c r="J63" s="75">
        <f t="shared" si="1"/>
        <v>0</v>
      </c>
      <c r="K63" s="147"/>
      <c r="L63" s="419"/>
    </row>
    <row r="64" spans="1:12" x14ac:dyDescent="0.25">
      <c r="A64" s="131"/>
      <c r="B64" s="137"/>
      <c r="C64" s="132"/>
      <c r="D64" s="137"/>
      <c r="E64" s="134"/>
      <c r="F64" s="132"/>
      <c r="G64" s="135"/>
      <c r="H64" s="417"/>
      <c r="I64" s="420"/>
      <c r="J64" s="75">
        <f t="shared" si="1"/>
        <v>0</v>
      </c>
      <c r="K64" s="147"/>
      <c r="L64" s="419"/>
    </row>
    <row r="65" spans="1:12" x14ac:dyDescent="0.25">
      <c r="A65" s="136"/>
      <c r="B65" s="137"/>
      <c r="C65" s="132"/>
      <c r="D65" s="137"/>
      <c r="E65" s="138"/>
      <c r="F65" s="132"/>
      <c r="G65" s="135"/>
      <c r="H65" s="417"/>
      <c r="I65" s="420"/>
      <c r="J65" s="75">
        <f t="shared" si="1"/>
        <v>0</v>
      </c>
      <c r="K65" s="147"/>
      <c r="L65" s="419"/>
    </row>
    <row r="66" spans="1:12" x14ac:dyDescent="0.25">
      <c r="A66" s="136"/>
      <c r="B66" s="137"/>
      <c r="C66" s="132"/>
      <c r="D66" s="137"/>
      <c r="E66" s="138"/>
      <c r="F66" s="132"/>
      <c r="G66" s="135"/>
      <c r="H66" s="417"/>
      <c r="I66" s="420"/>
      <c r="J66" s="75">
        <f t="shared" si="1"/>
        <v>0</v>
      </c>
      <c r="K66" s="147"/>
      <c r="L66" s="419"/>
    </row>
    <row r="67" spans="1:12" x14ac:dyDescent="0.25">
      <c r="A67" s="131"/>
      <c r="B67" s="137"/>
      <c r="C67" s="132"/>
      <c r="D67" s="137"/>
      <c r="E67" s="138"/>
      <c r="F67" s="132"/>
      <c r="G67" s="135"/>
      <c r="H67" s="417"/>
      <c r="I67" s="420"/>
      <c r="J67" s="75">
        <f t="shared" si="1"/>
        <v>0</v>
      </c>
      <c r="K67" s="147"/>
      <c r="L67" s="419"/>
    </row>
    <row r="68" spans="1:12" x14ac:dyDescent="0.25">
      <c r="A68" s="131"/>
      <c r="B68" s="137"/>
      <c r="C68" s="132"/>
      <c r="D68" s="137"/>
      <c r="E68" s="134"/>
      <c r="F68" s="132"/>
      <c r="G68" s="135"/>
      <c r="H68" s="417"/>
      <c r="I68" s="420"/>
      <c r="J68" s="75">
        <f t="shared" si="1"/>
        <v>0</v>
      </c>
      <c r="K68" s="147"/>
      <c r="L68" s="419"/>
    </row>
    <row r="69" spans="1:12" x14ac:dyDescent="0.25">
      <c r="A69" s="136"/>
      <c r="B69" s="137"/>
      <c r="C69" s="132"/>
      <c r="D69" s="137"/>
      <c r="E69" s="138"/>
      <c r="F69" s="132"/>
      <c r="G69" s="135"/>
      <c r="H69" s="417"/>
      <c r="I69" s="420"/>
      <c r="J69" s="75">
        <f t="shared" si="1"/>
        <v>0</v>
      </c>
      <c r="K69" s="147"/>
      <c r="L69" s="419"/>
    </row>
    <row r="70" spans="1:12" x14ac:dyDescent="0.25">
      <c r="A70" s="136"/>
      <c r="B70" s="137"/>
      <c r="C70" s="132"/>
      <c r="D70" s="137"/>
      <c r="E70" s="138"/>
      <c r="F70" s="132"/>
      <c r="G70" s="135"/>
      <c r="H70" s="417"/>
      <c r="I70" s="420"/>
      <c r="J70" s="75">
        <f t="shared" si="1"/>
        <v>0</v>
      </c>
      <c r="K70" s="147"/>
      <c r="L70" s="419"/>
    </row>
    <row r="71" spans="1:12" x14ac:dyDescent="0.25">
      <c r="A71" s="131"/>
      <c r="B71" s="137"/>
      <c r="C71" s="132"/>
      <c r="D71" s="137"/>
      <c r="E71" s="138"/>
      <c r="F71" s="132"/>
      <c r="G71" s="135"/>
      <c r="H71" s="417"/>
      <c r="I71" s="420"/>
      <c r="J71" s="75">
        <f t="shared" si="1"/>
        <v>0</v>
      </c>
      <c r="K71" s="147"/>
      <c r="L71" s="419"/>
    </row>
    <row r="72" spans="1:12" x14ac:dyDescent="0.25">
      <c r="A72" s="131"/>
      <c r="B72" s="137"/>
      <c r="C72" s="132"/>
      <c r="D72" s="137"/>
      <c r="E72" s="134"/>
      <c r="F72" s="132"/>
      <c r="G72" s="135"/>
      <c r="H72" s="417"/>
      <c r="I72" s="420"/>
      <c r="J72" s="75">
        <f t="shared" si="1"/>
        <v>0</v>
      </c>
      <c r="K72" s="147"/>
      <c r="L72" s="419"/>
    </row>
    <row r="73" spans="1:12" x14ac:dyDescent="0.25">
      <c r="A73" s="136"/>
      <c r="B73" s="137"/>
      <c r="C73" s="132"/>
      <c r="D73" s="137"/>
      <c r="E73" s="138"/>
      <c r="F73" s="132"/>
      <c r="G73" s="135"/>
      <c r="H73" s="417"/>
      <c r="I73" s="420"/>
      <c r="J73" s="75">
        <f t="shared" si="1"/>
        <v>0</v>
      </c>
      <c r="K73" s="147"/>
      <c r="L73" s="419"/>
    </row>
    <row r="74" spans="1:12" x14ac:dyDescent="0.25">
      <c r="A74" s="136"/>
      <c r="B74" s="137"/>
      <c r="C74" s="132"/>
      <c r="D74" s="137"/>
      <c r="E74" s="138"/>
      <c r="F74" s="132"/>
      <c r="G74" s="135"/>
      <c r="H74" s="417"/>
      <c r="I74" s="420"/>
      <c r="J74" s="75">
        <f t="shared" si="1"/>
        <v>0</v>
      </c>
      <c r="K74" s="147"/>
      <c r="L74" s="419"/>
    </row>
    <row r="75" spans="1:12" x14ac:dyDescent="0.25">
      <c r="A75" s="131"/>
      <c r="B75" s="137"/>
      <c r="C75" s="132"/>
      <c r="D75" s="137"/>
      <c r="E75" s="138"/>
      <c r="F75" s="132"/>
      <c r="G75" s="135"/>
      <c r="H75" s="417"/>
      <c r="I75" s="420"/>
      <c r="J75" s="75">
        <f t="shared" si="1"/>
        <v>0</v>
      </c>
      <c r="K75" s="147"/>
      <c r="L75" s="419"/>
    </row>
    <row r="76" spans="1:12" x14ac:dyDescent="0.25">
      <c r="A76" s="131"/>
      <c r="B76" s="137"/>
      <c r="C76" s="132"/>
      <c r="D76" s="137"/>
      <c r="E76" s="134"/>
      <c r="F76" s="132"/>
      <c r="G76" s="135"/>
      <c r="H76" s="417"/>
      <c r="I76" s="420"/>
      <c r="J76" s="75">
        <f t="shared" si="1"/>
        <v>0</v>
      </c>
      <c r="K76" s="147"/>
      <c r="L76" s="419"/>
    </row>
    <row r="77" spans="1:12" x14ac:dyDescent="0.25">
      <c r="A77" s="136"/>
      <c r="B77" s="137"/>
      <c r="C77" s="132"/>
      <c r="D77" s="137"/>
      <c r="E77" s="138"/>
      <c r="F77" s="132"/>
      <c r="G77" s="135"/>
      <c r="H77" s="417"/>
      <c r="I77" s="420"/>
      <c r="J77" s="75">
        <f t="shared" si="1"/>
        <v>0</v>
      </c>
      <c r="K77" s="147"/>
      <c r="L77" s="419"/>
    </row>
    <row r="78" spans="1:12" ht="15.75" thickBot="1" x14ac:dyDescent="0.3">
      <c r="A78" s="131"/>
      <c r="B78" s="137"/>
      <c r="C78" s="132"/>
      <c r="D78" s="158"/>
      <c r="E78" s="138"/>
      <c r="F78" s="132"/>
      <c r="G78" s="135"/>
      <c r="H78" s="417"/>
      <c r="I78" s="423"/>
      <c r="J78" s="424">
        <f t="shared" si="1"/>
        <v>0</v>
      </c>
      <c r="K78" s="425"/>
      <c r="L78" s="426"/>
    </row>
    <row r="79" spans="1:12" ht="15.75" thickBot="1" x14ac:dyDescent="0.3">
      <c r="A79" s="36" t="s">
        <v>74</v>
      </c>
      <c r="B79" s="68"/>
      <c r="C79" s="103"/>
      <c r="D79" s="105"/>
      <c r="E79" s="110"/>
      <c r="F79" s="34">
        <f>SUM(F49:F78)</f>
        <v>0</v>
      </c>
      <c r="G79" s="34"/>
      <c r="H79" s="37">
        <f>SUM(H49:H78)</f>
        <v>0</v>
      </c>
      <c r="I79" s="37">
        <f>SUM(I49:I78)</f>
        <v>0</v>
      </c>
      <c r="J79" s="37">
        <f>SUM(J49:J78)</f>
        <v>0</v>
      </c>
      <c r="K79" s="35"/>
      <c r="L79" s="91">
        <f>SUM(L49:L78)</f>
        <v>0</v>
      </c>
    </row>
    <row r="80" spans="1:12" ht="15.75" thickBot="1" x14ac:dyDescent="0.3"/>
    <row r="81" spans="1:12" ht="15.75" thickBot="1" x14ac:dyDescent="0.3">
      <c r="A81" s="11"/>
      <c r="B81" s="11"/>
      <c r="C81" s="106"/>
      <c r="D81" s="11"/>
      <c r="E81" s="11"/>
      <c r="F81" s="11"/>
      <c r="G81" s="11"/>
      <c r="H81" s="11"/>
      <c r="I81" s="36" t="s">
        <v>61</v>
      </c>
      <c r="J81" s="69"/>
      <c r="K81" s="361">
        <f>$B$2</f>
        <v>2018</v>
      </c>
      <c r="L81" s="38"/>
    </row>
    <row r="82" spans="1:12" x14ac:dyDescent="0.25">
      <c r="A82" s="7" t="s">
        <v>32</v>
      </c>
      <c r="B82" s="1" t="s">
        <v>26</v>
      </c>
      <c r="C82" s="71"/>
      <c r="D82" s="73"/>
      <c r="E82" s="109"/>
      <c r="F82" s="73"/>
      <c r="G82" s="1" t="s">
        <v>58</v>
      </c>
      <c r="H82" s="4" t="s">
        <v>55</v>
      </c>
      <c r="I82" s="33" t="s">
        <v>3</v>
      </c>
      <c r="J82" s="1" t="s">
        <v>47</v>
      </c>
      <c r="K82" s="73"/>
      <c r="L82" s="73"/>
    </row>
    <row r="83" spans="1:12" x14ac:dyDescent="0.25">
      <c r="A83" s="6" t="s">
        <v>6</v>
      </c>
      <c r="B83" s="6" t="s">
        <v>6</v>
      </c>
      <c r="C83" s="107"/>
      <c r="D83" s="6" t="s">
        <v>15</v>
      </c>
      <c r="E83" s="85" t="s">
        <v>8</v>
      </c>
      <c r="F83" s="6" t="s">
        <v>12</v>
      </c>
      <c r="G83" s="6" t="s">
        <v>59</v>
      </c>
      <c r="H83" s="197" t="s">
        <v>56</v>
      </c>
      <c r="I83" s="67" t="s">
        <v>46</v>
      </c>
      <c r="J83" s="74" t="s">
        <v>41</v>
      </c>
      <c r="K83" s="53"/>
      <c r="L83" s="53"/>
    </row>
    <row r="84" spans="1:12" ht="15.75" thickBot="1" x14ac:dyDescent="0.3">
      <c r="A84" s="44" t="s">
        <v>5</v>
      </c>
      <c r="B84" s="44" t="s">
        <v>5</v>
      </c>
      <c r="C84" s="108" t="s">
        <v>1</v>
      </c>
      <c r="D84" s="44" t="s">
        <v>16</v>
      </c>
      <c r="E84" s="86" t="s">
        <v>7</v>
      </c>
      <c r="F84" s="44" t="s">
        <v>11</v>
      </c>
      <c r="G84" s="44" t="s">
        <v>57</v>
      </c>
      <c r="H84" s="108" t="s">
        <v>54</v>
      </c>
      <c r="I84" s="44" t="s">
        <v>45</v>
      </c>
      <c r="J84" s="70" t="s">
        <v>27</v>
      </c>
      <c r="K84" s="70" t="s">
        <v>44</v>
      </c>
      <c r="L84" s="70" t="s">
        <v>195</v>
      </c>
    </row>
    <row r="85" spans="1:12" x14ac:dyDescent="0.25">
      <c r="A85" s="140"/>
      <c r="B85" s="137"/>
      <c r="C85" s="137"/>
      <c r="D85" s="133"/>
      <c r="E85" s="140"/>
      <c r="F85" s="132"/>
      <c r="G85" s="135"/>
      <c r="H85" s="417"/>
      <c r="I85" s="418"/>
      <c r="J85" s="75">
        <f>H85-I85</f>
        <v>0</v>
      </c>
      <c r="K85" s="145"/>
      <c r="L85" s="146"/>
    </row>
    <row r="86" spans="1:12" x14ac:dyDescent="0.25">
      <c r="A86" s="136"/>
      <c r="B86" s="137"/>
      <c r="C86" s="132"/>
      <c r="D86" s="137"/>
      <c r="E86" s="138"/>
      <c r="F86" s="132"/>
      <c r="G86" s="135"/>
      <c r="H86" s="417"/>
      <c r="I86" s="420"/>
      <c r="J86" s="75">
        <f t="shared" ref="J86:J114" si="2">H86-I86</f>
        <v>0</v>
      </c>
      <c r="K86" s="147"/>
      <c r="L86" s="419"/>
    </row>
    <row r="87" spans="1:12" x14ac:dyDescent="0.25">
      <c r="A87" s="136"/>
      <c r="B87" s="137"/>
      <c r="C87" s="132"/>
      <c r="D87" s="137"/>
      <c r="E87" s="138"/>
      <c r="F87" s="132"/>
      <c r="G87" s="135"/>
      <c r="H87" s="417"/>
      <c r="I87" s="420"/>
      <c r="J87" s="75">
        <f t="shared" si="2"/>
        <v>0</v>
      </c>
      <c r="K87" s="147"/>
      <c r="L87" s="419"/>
    </row>
    <row r="88" spans="1:12" x14ac:dyDescent="0.25">
      <c r="A88" s="131"/>
      <c r="B88" s="137"/>
      <c r="C88" s="132"/>
      <c r="D88" s="137"/>
      <c r="E88" s="138"/>
      <c r="F88" s="132"/>
      <c r="G88" s="135"/>
      <c r="H88" s="417"/>
      <c r="I88" s="420"/>
      <c r="J88" s="75">
        <f t="shared" si="2"/>
        <v>0</v>
      </c>
      <c r="K88" s="147"/>
      <c r="L88" s="419"/>
    </row>
    <row r="89" spans="1:12" x14ac:dyDescent="0.25">
      <c r="A89" s="131"/>
      <c r="B89" s="137"/>
      <c r="C89" s="132"/>
      <c r="D89" s="137"/>
      <c r="E89" s="138"/>
      <c r="F89" s="132"/>
      <c r="G89" s="135"/>
      <c r="H89" s="417"/>
      <c r="I89" s="420"/>
      <c r="J89" s="75">
        <f t="shared" si="2"/>
        <v>0</v>
      </c>
      <c r="K89" s="147"/>
      <c r="L89" s="419"/>
    </row>
    <row r="90" spans="1:12" x14ac:dyDescent="0.25">
      <c r="A90" s="131"/>
      <c r="B90" s="137"/>
      <c r="C90" s="132"/>
      <c r="D90" s="137"/>
      <c r="E90" s="134"/>
      <c r="F90" s="132"/>
      <c r="G90" s="135"/>
      <c r="H90" s="417"/>
      <c r="I90" s="420"/>
      <c r="J90" s="75">
        <f t="shared" si="2"/>
        <v>0</v>
      </c>
      <c r="K90" s="147"/>
      <c r="L90" s="419"/>
    </row>
    <row r="91" spans="1:12" x14ac:dyDescent="0.25">
      <c r="A91" s="131"/>
      <c r="B91" s="137"/>
      <c r="C91" s="132"/>
      <c r="D91" s="137"/>
      <c r="E91" s="138"/>
      <c r="F91" s="132"/>
      <c r="G91" s="135"/>
      <c r="H91" s="417"/>
      <c r="I91" s="420"/>
      <c r="J91" s="75">
        <f t="shared" si="2"/>
        <v>0</v>
      </c>
      <c r="K91" s="147"/>
      <c r="L91" s="419"/>
    </row>
    <row r="92" spans="1:12" x14ac:dyDescent="0.25">
      <c r="A92" s="131"/>
      <c r="B92" s="137"/>
      <c r="C92" s="132"/>
      <c r="D92" s="137"/>
      <c r="E92" s="138"/>
      <c r="F92" s="132"/>
      <c r="G92" s="135"/>
      <c r="H92" s="417"/>
      <c r="I92" s="420"/>
      <c r="J92" s="75">
        <f t="shared" si="2"/>
        <v>0</v>
      </c>
      <c r="K92" s="147"/>
      <c r="L92" s="419"/>
    </row>
    <row r="93" spans="1:12" x14ac:dyDescent="0.25">
      <c r="A93" s="131"/>
      <c r="B93" s="137"/>
      <c r="C93" s="132"/>
      <c r="D93" s="137"/>
      <c r="E93" s="138"/>
      <c r="F93" s="132"/>
      <c r="G93" s="135"/>
      <c r="H93" s="417"/>
      <c r="I93" s="420"/>
      <c r="J93" s="75">
        <f t="shared" si="2"/>
        <v>0</v>
      </c>
      <c r="K93" s="147"/>
      <c r="L93" s="419"/>
    </row>
    <row r="94" spans="1:12" x14ac:dyDescent="0.25">
      <c r="A94" s="140"/>
      <c r="B94" s="137"/>
      <c r="C94" s="137"/>
      <c r="D94" s="137"/>
      <c r="E94" s="140"/>
      <c r="F94" s="137"/>
      <c r="G94" s="141"/>
      <c r="H94" s="416"/>
      <c r="I94" s="420"/>
      <c r="J94" s="75">
        <f t="shared" si="2"/>
        <v>0</v>
      </c>
      <c r="K94" s="147"/>
      <c r="L94" s="419"/>
    </row>
    <row r="95" spans="1:12" x14ac:dyDescent="0.25">
      <c r="A95" s="140"/>
      <c r="B95" s="137"/>
      <c r="C95" s="137"/>
      <c r="D95" s="137"/>
      <c r="E95" s="140"/>
      <c r="F95" s="137"/>
      <c r="G95" s="141"/>
      <c r="H95" s="416"/>
      <c r="I95" s="420"/>
      <c r="J95" s="75">
        <f t="shared" si="2"/>
        <v>0</v>
      </c>
      <c r="K95" s="147"/>
      <c r="L95" s="419"/>
    </row>
    <row r="96" spans="1:12" x14ac:dyDescent="0.25">
      <c r="A96" s="131"/>
      <c r="B96" s="132"/>
      <c r="C96" s="132"/>
      <c r="D96" s="132"/>
      <c r="E96" s="134"/>
      <c r="F96" s="132"/>
      <c r="G96" s="135"/>
      <c r="H96" s="417"/>
      <c r="I96" s="420"/>
      <c r="J96" s="75">
        <f t="shared" si="2"/>
        <v>0</v>
      </c>
      <c r="K96" s="147"/>
      <c r="L96" s="419"/>
    </row>
    <row r="97" spans="1:12" x14ac:dyDescent="0.25">
      <c r="A97" s="131"/>
      <c r="B97" s="137"/>
      <c r="C97" s="132"/>
      <c r="D97" s="137"/>
      <c r="E97" s="138"/>
      <c r="F97" s="132"/>
      <c r="G97" s="135"/>
      <c r="H97" s="417"/>
      <c r="I97" s="420"/>
      <c r="J97" s="75">
        <f t="shared" si="2"/>
        <v>0</v>
      </c>
      <c r="K97" s="147"/>
      <c r="L97" s="419"/>
    </row>
    <row r="98" spans="1:12" x14ac:dyDescent="0.25">
      <c r="A98" s="131"/>
      <c r="B98" s="137"/>
      <c r="C98" s="132"/>
      <c r="D98" s="137"/>
      <c r="E98" s="138"/>
      <c r="F98" s="132"/>
      <c r="G98" s="135"/>
      <c r="H98" s="417"/>
      <c r="I98" s="420"/>
      <c r="J98" s="75">
        <f t="shared" si="2"/>
        <v>0</v>
      </c>
      <c r="K98" s="147"/>
      <c r="L98" s="419"/>
    </row>
    <row r="99" spans="1:12" x14ac:dyDescent="0.25">
      <c r="A99" s="131"/>
      <c r="B99" s="137"/>
      <c r="C99" s="132"/>
      <c r="D99" s="137"/>
      <c r="E99" s="138"/>
      <c r="F99" s="132"/>
      <c r="G99" s="135"/>
      <c r="H99" s="417"/>
      <c r="I99" s="420"/>
      <c r="J99" s="75">
        <f t="shared" si="2"/>
        <v>0</v>
      </c>
      <c r="K99" s="147"/>
      <c r="L99" s="419"/>
    </row>
    <row r="100" spans="1:12" x14ac:dyDescent="0.25">
      <c r="A100" s="131"/>
      <c r="B100" s="137"/>
      <c r="C100" s="132"/>
      <c r="D100" s="137"/>
      <c r="E100" s="134"/>
      <c r="F100" s="132"/>
      <c r="G100" s="135"/>
      <c r="H100" s="417"/>
      <c r="I100" s="420"/>
      <c r="J100" s="75">
        <f t="shared" si="2"/>
        <v>0</v>
      </c>
      <c r="K100" s="147"/>
      <c r="L100" s="419"/>
    </row>
    <row r="101" spans="1:12" x14ac:dyDescent="0.25">
      <c r="A101" s="131"/>
      <c r="B101" s="137"/>
      <c r="C101" s="132"/>
      <c r="D101" s="137"/>
      <c r="E101" s="138"/>
      <c r="F101" s="132"/>
      <c r="G101" s="135"/>
      <c r="H101" s="417"/>
      <c r="I101" s="420"/>
      <c r="J101" s="75">
        <f t="shared" si="2"/>
        <v>0</v>
      </c>
      <c r="K101" s="147"/>
      <c r="L101" s="419"/>
    </row>
    <row r="102" spans="1:12" x14ac:dyDescent="0.25">
      <c r="A102" s="131"/>
      <c r="B102" s="137"/>
      <c r="C102" s="132"/>
      <c r="D102" s="137"/>
      <c r="E102" s="138"/>
      <c r="F102" s="132"/>
      <c r="G102" s="135"/>
      <c r="H102" s="417"/>
      <c r="I102" s="420"/>
      <c r="J102" s="75">
        <f t="shared" si="2"/>
        <v>0</v>
      </c>
      <c r="K102" s="147"/>
      <c r="L102" s="419"/>
    </row>
    <row r="103" spans="1:12" x14ac:dyDescent="0.25">
      <c r="A103" s="131"/>
      <c r="B103" s="137"/>
      <c r="C103" s="132"/>
      <c r="D103" s="137"/>
      <c r="E103" s="138"/>
      <c r="F103" s="132"/>
      <c r="G103" s="135"/>
      <c r="H103" s="417"/>
      <c r="I103" s="420"/>
      <c r="J103" s="75">
        <f t="shared" si="2"/>
        <v>0</v>
      </c>
      <c r="K103" s="147"/>
      <c r="L103" s="419"/>
    </row>
    <row r="104" spans="1:12" x14ac:dyDescent="0.25">
      <c r="A104" s="131"/>
      <c r="B104" s="137"/>
      <c r="C104" s="132"/>
      <c r="D104" s="137"/>
      <c r="E104" s="138"/>
      <c r="F104" s="132"/>
      <c r="G104" s="135"/>
      <c r="H104" s="417"/>
      <c r="I104" s="420"/>
      <c r="J104" s="75">
        <f t="shared" si="2"/>
        <v>0</v>
      </c>
      <c r="K104" s="147"/>
      <c r="L104" s="419"/>
    </row>
    <row r="105" spans="1:12" x14ac:dyDescent="0.25">
      <c r="A105" s="131"/>
      <c r="B105" s="137"/>
      <c r="C105" s="132"/>
      <c r="D105" s="137"/>
      <c r="E105" s="134"/>
      <c r="F105" s="132"/>
      <c r="G105" s="135"/>
      <c r="H105" s="417"/>
      <c r="I105" s="420"/>
      <c r="J105" s="75">
        <f t="shared" si="2"/>
        <v>0</v>
      </c>
      <c r="K105" s="147"/>
      <c r="L105" s="419"/>
    </row>
    <row r="106" spans="1:12" x14ac:dyDescent="0.25">
      <c r="A106" s="131"/>
      <c r="B106" s="137"/>
      <c r="C106" s="132"/>
      <c r="D106" s="137"/>
      <c r="E106" s="138"/>
      <c r="F106" s="132"/>
      <c r="G106" s="135"/>
      <c r="H106" s="417"/>
      <c r="I106" s="420"/>
      <c r="J106" s="75">
        <f t="shared" si="2"/>
        <v>0</v>
      </c>
      <c r="K106" s="147"/>
      <c r="L106" s="419"/>
    </row>
    <row r="107" spans="1:12" x14ac:dyDescent="0.25">
      <c r="A107" s="131"/>
      <c r="B107" s="137"/>
      <c r="C107" s="132"/>
      <c r="D107" s="137"/>
      <c r="E107" s="138"/>
      <c r="F107" s="132"/>
      <c r="G107" s="135"/>
      <c r="H107" s="417"/>
      <c r="I107" s="420"/>
      <c r="J107" s="75">
        <f t="shared" si="2"/>
        <v>0</v>
      </c>
      <c r="K107" s="147"/>
      <c r="L107" s="419"/>
    </row>
    <row r="108" spans="1:12" x14ac:dyDescent="0.25">
      <c r="A108" s="131"/>
      <c r="B108" s="137"/>
      <c r="C108" s="132"/>
      <c r="D108" s="137"/>
      <c r="E108" s="138"/>
      <c r="F108" s="132"/>
      <c r="G108" s="135"/>
      <c r="H108" s="417"/>
      <c r="I108" s="420"/>
      <c r="J108" s="75">
        <f t="shared" si="2"/>
        <v>0</v>
      </c>
      <c r="K108" s="147"/>
      <c r="L108" s="419"/>
    </row>
    <row r="109" spans="1:12" x14ac:dyDescent="0.25">
      <c r="A109" s="131"/>
      <c r="B109" s="137"/>
      <c r="C109" s="132"/>
      <c r="D109" s="137"/>
      <c r="E109" s="138"/>
      <c r="F109" s="132"/>
      <c r="G109" s="135"/>
      <c r="H109" s="417"/>
      <c r="I109" s="420"/>
      <c r="J109" s="75">
        <f t="shared" si="2"/>
        <v>0</v>
      </c>
      <c r="K109" s="147"/>
      <c r="L109" s="419"/>
    </row>
    <row r="110" spans="1:12" x14ac:dyDescent="0.25">
      <c r="A110" s="131"/>
      <c r="B110" s="137"/>
      <c r="C110" s="132"/>
      <c r="D110" s="137"/>
      <c r="E110" s="134"/>
      <c r="F110" s="132"/>
      <c r="G110" s="135"/>
      <c r="H110" s="417"/>
      <c r="I110" s="420"/>
      <c r="J110" s="75">
        <f t="shared" si="2"/>
        <v>0</v>
      </c>
      <c r="K110" s="147"/>
      <c r="L110" s="419"/>
    </row>
    <row r="111" spans="1:12" x14ac:dyDescent="0.25">
      <c r="A111" s="131"/>
      <c r="B111" s="137"/>
      <c r="C111" s="132"/>
      <c r="D111" s="137"/>
      <c r="E111" s="138"/>
      <c r="F111" s="132"/>
      <c r="G111" s="135"/>
      <c r="H111" s="417"/>
      <c r="I111" s="420"/>
      <c r="J111" s="75">
        <f t="shared" si="2"/>
        <v>0</v>
      </c>
      <c r="K111" s="147"/>
      <c r="L111" s="419"/>
    </row>
    <row r="112" spans="1:12" x14ac:dyDescent="0.25">
      <c r="A112" s="140"/>
      <c r="B112" s="137"/>
      <c r="C112" s="137"/>
      <c r="D112" s="137"/>
      <c r="E112" s="140"/>
      <c r="F112" s="137"/>
      <c r="G112" s="141"/>
      <c r="H112" s="416"/>
      <c r="I112" s="420"/>
      <c r="J112" s="75">
        <f t="shared" si="2"/>
        <v>0</v>
      </c>
      <c r="K112" s="147"/>
      <c r="L112" s="419"/>
    </row>
    <row r="113" spans="1:12" x14ac:dyDescent="0.25">
      <c r="A113" s="140"/>
      <c r="B113" s="137"/>
      <c r="C113" s="137"/>
      <c r="D113" s="137"/>
      <c r="E113" s="140"/>
      <c r="F113" s="137"/>
      <c r="G113" s="141"/>
      <c r="H113" s="416"/>
      <c r="I113" s="420"/>
      <c r="J113" s="75">
        <f t="shared" si="2"/>
        <v>0</v>
      </c>
      <c r="K113" s="147"/>
      <c r="L113" s="419"/>
    </row>
    <row r="114" spans="1:12" ht="15.75" thickBot="1" x14ac:dyDescent="0.3">
      <c r="A114" s="131"/>
      <c r="B114" s="132"/>
      <c r="C114" s="132"/>
      <c r="D114" s="142"/>
      <c r="E114" s="143"/>
      <c r="F114" s="132"/>
      <c r="G114" s="144"/>
      <c r="H114" s="417"/>
      <c r="I114" s="423"/>
      <c r="J114" s="424">
        <f t="shared" si="2"/>
        <v>0</v>
      </c>
      <c r="K114" s="425"/>
      <c r="L114" s="426"/>
    </row>
    <row r="115" spans="1:12" ht="15.75" thickBot="1" x14ac:dyDescent="0.3">
      <c r="A115" s="36" t="s">
        <v>75</v>
      </c>
      <c r="B115" s="68"/>
      <c r="C115" s="103"/>
      <c r="D115" s="105"/>
      <c r="E115" s="110"/>
      <c r="F115" s="34">
        <f>SUM(F85:F114)</f>
        <v>0</v>
      </c>
      <c r="G115" s="34"/>
      <c r="H115" s="37">
        <f>SUM(H85:H114)</f>
        <v>0</v>
      </c>
      <c r="I115" s="37">
        <f>SUM(I85:I114)</f>
        <v>0</v>
      </c>
      <c r="J115" s="37">
        <f>SUM(J85:J114)</f>
        <v>0</v>
      </c>
      <c r="K115" s="35"/>
      <c r="L115" s="91">
        <f>SUM(L85:L114)</f>
        <v>0</v>
      </c>
    </row>
    <row r="116" spans="1:12" ht="15.75" thickBot="1" x14ac:dyDescent="0.3">
      <c r="A116" s="111" t="s">
        <v>76</v>
      </c>
      <c r="B116" s="105"/>
      <c r="C116" s="105"/>
      <c r="D116" s="105"/>
      <c r="E116" s="105"/>
      <c r="F116" s="105">
        <f>+F42+F79+F115</f>
        <v>0</v>
      </c>
      <c r="G116" s="105"/>
      <c r="H116" s="104">
        <f>+H42+H79+H115</f>
        <v>0</v>
      </c>
      <c r="I116" s="104">
        <f>+I42+I79+I115</f>
        <v>0</v>
      </c>
      <c r="J116" s="104">
        <f>+J42+J79+J115</f>
        <v>0</v>
      </c>
      <c r="K116" s="105"/>
      <c r="L116" s="104">
        <f>+L42+L79+L115</f>
        <v>0</v>
      </c>
    </row>
  </sheetData>
  <sheetProtection password="CA35" sheet="1" objects="1" scenarios="1" selectLockedCells="1"/>
  <printOptions horizontalCentered="1" verticalCentered="1"/>
  <pageMargins left="0" right="0" top="0.75" bottom="0.75" header="0.3" footer="0.3"/>
  <pageSetup scale="60" orientation="landscape" horizontalDpi="4294967293" verticalDpi="4294967293" r:id="rId1"/>
  <headerFooter>
    <oddHeader>&amp;C</oddHeader>
  </headerFooter>
  <rowBreaks count="2" manualBreakCount="2">
    <brk id="42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7"/>
  <sheetViews>
    <sheetView topLeftCell="AP1" zoomScale="70" zoomScaleNormal="70" workbookViewId="0">
      <selection activeCell="D11" sqref="D11:F26"/>
    </sheetView>
  </sheetViews>
  <sheetFormatPr defaultRowHeight="15" x14ac:dyDescent="0.25"/>
  <cols>
    <col min="1" max="1" width="28.7109375" bestFit="1" customWidth="1"/>
    <col min="2" max="2" width="17.42578125" customWidth="1"/>
    <col min="3" max="3" width="16.85546875" bestFit="1" customWidth="1"/>
    <col min="4" max="4" width="12.140625" customWidth="1"/>
    <col min="5" max="5" width="13.85546875" bestFit="1" customWidth="1"/>
    <col min="6" max="6" width="11.7109375" customWidth="1"/>
    <col min="7" max="7" width="12.42578125" customWidth="1"/>
    <col min="8" max="8" width="12.140625" customWidth="1"/>
    <col min="9" max="9" width="18.140625" customWidth="1"/>
    <col min="10" max="10" width="11.7109375" customWidth="1"/>
    <col min="11" max="11" width="17.7109375" customWidth="1"/>
    <col min="12" max="12" width="12.140625" bestFit="1" customWidth="1"/>
    <col min="13" max="13" width="12" bestFit="1" customWidth="1"/>
    <col min="14" max="14" width="11.7109375" bestFit="1" customWidth="1"/>
    <col min="15" max="15" width="12.42578125" bestFit="1" customWidth="1"/>
    <col min="16" max="16" width="12.140625" bestFit="1" customWidth="1"/>
    <col min="17" max="17" width="12" bestFit="1" customWidth="1"/>
    <col min="18" max="18" width="11.7109375" bestFit="1" customWidth="1"/>
    <col min="19" max="19" width="12.42578125" bestFit="1" customWidth="1"/>
    <col min="20" max="20" width="12.140625" bestFit="1" customWidth="1"/>
    <col min="21" max="21" width="12" bestFit="1" customWidth="1"/>
    <col min="22" max="22" width="11.7109375" bestFit="1" customWidth="1"/>
    <col min="23" max="23" width="12.42578125" bestFit="1" customWidth="1"/>
    <col min="24" max="24" width="12.140625" bestFit="1" customWidth="1"/>
    <col min="25" max="25" width="12" bestFit="1" customWidth="1"/>
    <col min="26" max="26" width="11.7109375" bestFit="1" customWidth="1"/>
    <col min="27" max="27" width="12.42578125" bestFit="1" customWidth="1"/>
    <col min="28" max="28" width="12.140625" bestFit="1" customWidth="1"/>
    <col min="29" max="29" width="12" bestFit="1" customWidth="1"/>
    <col min="30" max="30" width="11.7109375" bestFit="1" customWidth="1"/>
    <col min="31" max="31" width="12.42578125" bestFit="1" customWidth="1"/>
    <col min="32" max="32" width="12.140625" bestFit="1" customWidth="1"/>
    <col min="33" max="33" width="12" bestFit="1" customWidth="1"/>
    <col min="34" max="34" width="11.7109375" bestFit="1" customWidth="1"/>
    <col min="35" max="35" width="12.42578125" bestFit="1" customWidth="1"/>
    <col min="36" max="36" width="12.140625" bestFit="1" customWidth="1"/>
    <col min="37" max="37" width="12" bestFit="1" customWidth="1"/>
    <col min="38" max="38" width="11.7109375" bestFit="1" customWidth="1"/>
    <col min="39" max="39" width="12.42578125" bestFit="1" customWidth="1"/>
    <col min="40" max="40" width="12.140625" bestFit="1" customWidth="1"/>
    <col min="41" max="41" width="12" bestFit="1" customWidth="1"/>
    <col min="42" max="42" width="11.7109375" bestFit="1" customWidth="1"/>
    <col min="43" max="44" width="19.5703125" bestFit="1" customWidth="1"/>
    <col min="45" max="45" width="15.28515625" bestFit="1" customWidth="1"/>
    <col min="46" max="46" width="18.140625" bestFit="1" customWidth="1"/>
    <col min="47" max="47" width="28.7109375" bestFit="1" customWidth="1"/>
  </cols>
  <sheetData>
    <row r="1" spans="1:47" ht="21" x14ac:dyDescent="0.35">
      <c r="A1" s="14" t="str">
        <f>'WIND ENERGY SYSTEMS'!A2</f>
        <v>REPORTING YEAR</v>
      </c>
      <c r="B1" s="252">
        <f>'WIND ENERGY SYSTEMS'!B2</f>
        <v>2018</v>
      </c>
      <c r="C1" s="17" t="s">
        <v>43</v>
      </c>
      <c r="D1" s="17"/>
      <c r="E1" s="17"/>
      <c r="F1" s="17"/>
      <c r="G1" s="17"/>
    </row>
    <row r="2" spans="1:47" x14ac:dyDescent="0.25">
      <c r="A2" s="9" t="str">
        <f>'WIND ENERGY SYSTEMS'!A3</f>
        <v>TAX YEAR</v>
      </c>
      <c r="B2" s="195">
        <f>'WIND ENERGY SYSTEMS'!B3</f>
        <v>2019</v>
      </c>
    </row>
    <row r="3" spans="1:47" ht="15.75" thickBot="1" x14ac:dyDescent="0.3">
      <c r="A3" s="9" t="str">
        <f>'WIND ENERGY SYSTEMS'!A4</f>
        <v>NAME OF WIND PARK</v>
      </c>
      <c r="B3" s="205">
        <f>'WIND ENERGY SYSTEMS'!B4</f>
        <v>0</v>
      </c>
    </row>
    <row r="4" spans="1:47" ht="15.75" thickBot="1" x14ac:dyDescent="0.3">
      <c r="A4" s="9" t="str">
        <f>'WIND ENERGY SYSTEMS'!A5</f>
        <v>COUNTY/TOWNSHIP</v>
      </c>
      <c r="B4" s="195">
        <f>'WIND ENERGY SYSTEMS'!B5</f>
        <v>0</v>
      </c>
      <c r="F4" s="16" t="s">
        <v>13</v>
      </c>
      <c r="G4" s="331"/>
      <c r="H4" s="332"/>
    </row>
    <row r="5" spans="1:47" ht="15.75" thickBot="1" x14ac:dyDescent="0.3">
      <c r="A5" s="15" t="str">
        <f>'WIND ENERGY SYSTEMS'!A6</f>
        <v>OWNER</v>
      </c>
      <c r="B5" s="217">
        <f>'WIND ENERGY SYSTEMS'!B6</f>
        <v>0</v>
      </c>
      <c r="F5" s="45" t="s">
        <v>33</v>
      </c>
      <c r="G5" s="45"/>
      <c r="H5" s="113"/>
    </row>
    <row r="6" spans="1:47" ht="15.75" thickBot="1" x14ac:dyDescent="0.3">
      <c r="A6" s="178" t="str">
        <f>'WIND ENERGY SYSTEMS'!A7</f>
        <v>NUMBER OF WTGS</v>
      </c>
      <c r="B6" s="196">
        <f>'WIND ENERGY SYSTEMS'!B7</f>
        <v>0</v>
      </c>
    </row>
    <row r="7" spans="1:47" ht="15.75" thickBot="1" x14ac:dyDescent="0.3">
      <c r="D7" s="68"/>
      <c r="E7" s="69" t="s">
        <v>155</v>
      </c>
      <c r="F7" s="51"/>
      <c r="G7" s="38"/>
      <c r="H7" s="68"/>
      <c r="I7" s="51" t="s">
        <v>156</v>
      </c>
      <c r="J7" s="51"/>
      <c r="K7" s="51"/>
      <c r="L7" s="68"/>
      <c r="M7" s="51" t="s">
        <v>157</v>
      </c>
      <c r="N7" s="51"/>
      <c r="O7" s="38"/>
      <c r="P7" s="69"/>
      <c r="Q7" s="69" t="s">
        <v>158</v>
      </c>
      <c r="R7" s="69"/>
      <c r="S7" s="238"/>
      <c r="T7" s="68"/>
      <c r="U7" s="69" t="s">
        <v>159</v>
      </c>
      <c r="V7" s="51"/>
      <c r="W7" s="38"/>
      <c r="X7" s="36"/>
      <c r="Y7" s="69" t="s">
        <v>160</v>
      </c>
      <c r="Z7" s="69"/>
      <c r="AA7" s="238"/>
      <c r="AB7" s="68"/>
      <c r="AC7" s="69" t="s">
        <v>161</v>
      </c>
      <c r="AD7" s="51"/>
      <c r="AE7" s="38"/>
      <c r="AF7" s="68"/>
      <c r="AG7" s="69" t="s">
        <v>162</v>
      </c>
      <c r="AH7" s="51"/>
      <c r="AI7" s="38"/>
      <c r="AJ7" s="68"/>
      <c r="AK7" s="69" t="s">
        <v>163</v>
      </c>
      <c r="AL7" s="51"/>
      <c r="AM7" s="38"/>
      <c r="AN7" s="68"/>
      <c r="AO7" s="69" t="s">
        <v>164</v>
      </c>
      <c r="AP7" s="51"/>
      <c r="AQ7" s="51"/>
      <c r="AR7" s="36" t="s">
        <v>165</v>
      </c>
      <c r="AS7" s="69"/>
      <c r="AT7" s="38"/>
    </row>
    <row r="8" spans="1:47" x14ac:dyDescent="0.25">
      <c r="A8" s="19" t="s">
        <v>32</v>
      </c>
      <c r="B8" s="76" t="s">
        <v>137</v>
      </c>
      <c r="C8" s="1" t="s">
        <v>177</v>
      </c>
      <c r="D8" s="1" t="s">
        <v>135</v>
      </c>
      <c r="E8" s="1" t="s">
        <v>135</v>
      </c>
      <c r="F8" s="1" t="s">
        <v>96</v>
      </c>
      <c r="G8" s="1" t="s">
        <v>138</v>
      </c>
      <c r="H8" s="6" t="s">
        <v>135</v>
      </c>
      <c r="I8" s="6" t="s">
        <v>135</v>
      </c>
      <c r="J8" s="6" t="s">
        <v>96</v>
      </c>
      <c r="K8" s="6" t="s">
        <v>138</v>
      </c>
      <c r="L8" s="6" t="s">
        <v>135</v>
      </c>
      <c r="M8" s="6" t="s">
        <v>135</v>
      </c>
      <c r="N8" s="6" t="s">
        <v>96</v>
      </c>
      <c r="O8" s="6" t="s">
        <v>138</v>
      </c>
      <c r="P8" s="1" t="s">
        <v>135</v>
      </c>
      <c r="Q8" s="1" t="s">
        <v>135</v>
      </c>
      <c r="R8" s="1" t="s">
        <v>96</v>
      </c>
      <c r="S8" s="1" t="s">
        <v>138</v>
      </c>
      <c r="T8" s="1" t="s">
        <v>135</v>
      </c>
      <c r="U8" s="1" t="s">
        <v>135</v>
      </c>
      <c r="V8" s="1" t="s">
        <v>96</v>
      </c>
      <c r="W8" s="33" t="s">
        <v>138</v>
      </c>
      <c r="X8" s="33" t="s">
        <v>135</v>
      </c>
      <c r="Y8" s="1" t="s">
        <v>135</v>
      </c>
      <c r="Z8" s="1" t="s">
        <v>96</v>
      </c>
      <c r="AA8" s="33" t="s">
        <v>138</v>
      </c>
      <c r="AB8" s="33" t="s">
        <v>135</v>
      </c>
      <c r="AC8" s="1" t="s">
        <v>135</v>
      </c>
      <c r="AD8" s="1" t="s">
        <v>96</v>
      </c>
      <c r="AE8" s="33" t="s">
        <v>138</v>
      </c>
      <c r="AF8" s="33" t="s">
        <v>135</v>
      </c>
      <c r="AG8" s="1" t="s">
        <v>135</v>
      </c>
      <c r="AH8" s="1" t="s">
        <v>96</v>
      </c>
      <c r="AI8" s="33" t="s">
        <v>138</v>
      </c>
      <c r="AJ8" s="33" t="s">
        <v>135</v>
      </c>
      <c r="AK8" s="1" t="s">
        <v>135</v>
      </c>
      <c r="AL8" s="1" t="s">
        <v>96</v>
      </c>
      <c r="AM8" s="1" t="s">
        <v>138</v>
      </c>
      <c r="AN8" s="1" t="s">
        <v>135</v>
      </c>
      <c r="AO8" s="1" t="s">
        <v>135</v>
      </c>
      <c r="AP8" s="1" t="s">
        <v>96</v>
      </c>
      <c r="AQ8" s="4" t="s">
        <v>138</v>
      </c>
      <c r="AR8" s="234" t="s">
        <v>142</v>
      </c>
      <c r="AS8" s="67" t="s">
        <v>153</v>
      </c>
      <c r="AT8" s="33" t="s">
        <v>153</v>
      </c>
      <c r="AU8" s="7" t="s">
        <v>32</v>
      </c>
    </row>
    <row r="9" spans="1:47" x14ac:dyDescent="0.25">
      <c r="A9" s="197" t="s">
        <v>6</v>
      </c>
      <c r="B9" s="53"/>
      <c r="C9" s="6" t="s">
        <v>178</v>
      </c>
      <c r="D9" s="6" t="s">
        <v>110</v>
      </c>
      <c r="E9" s="6" t="s">
        <v>136</v>
      </c>
      <c r="F9" s="2"/>
      <c r="G9" s="6" t="s">
        <v>139</v>
      </c>
      <c r="H9" s="6" t="s">
        <v>110</v>
      </c>
      <c r="I9" s="6" t="s">
        <v>136</v>
      </c>
      <c r="J9" s="2"/>
      <c r="K9" s="6" t="s">
        <v>139</v>
      </c>
      <c r="L9" s="6" t="s">
        <v>110</v>
      </c>
      <c r="M9" s="6" t="s">
        <v>136</v>
      </c>
      <c r="N9" s="2"/>
      <c r="O9" s="6" t="s">
        <v>139</v>
      </c>
      <c r="P9" s="6" t="s">
        <v>110</v>
      </c>
      <c r="Q9" s="6" t="s">
        <v>136</v>
      </c>
      <c r="R9" s="2"/>
      <c r="S9" s="6" t="s">
        <v>139</v>
      </c>
      <c r="T9" s="6" t="s">
        <v>110</v>
      </c>
      <c r="U9" s="6" t="s">
        <v>136</v>
      </c>
      <c r="V9" s="2"/>
      <c r="W9" s="67" t="s">
        <v>139</v>
      </c>
      <c r="X9" s="67" t="s">
        <v>110</v>
      </c>
      <c r="Y9" s="6" t="s">
        <v>136</v>
      </c>
      <c r="Z9" s="2"/>
      <c r="AA9" s="67" t="s">
        <v>139</v>
      </c>
      <c r="AB9" s="67" t="s">
        <v>110</v>
      </c>
      <c r="AC9" s="6" t="s">
        <v>136</v>
      </c>
      <c r="AD9" s="2"/>
      <c r="AE9" s="67" t="s">
        <v>139</v>
      </c>
      <c r="AF9" s="67" t="s">
        <v>110</v>
      </c>
      <c r="AG9" s="6" t="s">
        <v>136</v>
      </c>
      <c r="AH9" s="2"/>
      <c r="AI9" s="67" t="s">
        <v>139</v>
      </c>
      <c r="AJ9" s="67" t="s">
        <v>110</v>
      </c>
      <c r="AK9" s="6" t="s">
        <v>136</v>
      </c>
      <c r="AL9" s="2"/>
      <c r="AM9" s="6" t="s">
        <v>139</v>
      </c>
      <c r="AN9" s="6" t="s">
        <v>110</v>
      </c>
      <c r="AO9" s="6" t="s">
        <v>136</v>
      </c>
      <c r="AP9" s="2"/>
      <c r="AQ9" s="197" t="s">
        <v>139</v>
      </c>
      <c r="AR9" s="234" t="s">
        <v>143</v>
      </c>
      <c r="AS9" s="67" t="s">
        <v>154</v>
      </c>
      <c r="AT9" s="67" t="s">
        <v>175</v>
      </c>
      <c r="AU9" s="6" t="s">
        <v>6</v>
      </c>
    </row>
    <row r="10" spans="1:47" ht="15.75" thickBot="1" x14ac:dyDescent="0.3">
      <c r="A10" s="5" t="s">
        <v>5</v>
      </c>
      <c r="B10" s="10"/>
      <c r="C10" s="39"/>
      <c r="D10" s="44"/>
      <c r="E10" s="12"/>
      <c r="F10" s="18"/>
      <c r="G10" s="44"/>
      <c r="H10" s="44"/>
      <c r="I10" s="12"/>
      <c r="J10" s="18"/>
      <c r="K10" s="44"/>
      <c r="L10" s="44"/>
      <c r="M10" s="12"/>
      <c r="N10" s="18"/>
      <c r="O10" s="44"/>
      <c r="P10" s="44"/>
      <c r="Q10" s="12"/>
      <c r="R10" s="18"/>
      <c r="S10" s="44"/>
      <c r="T10" s="44"/>
      <c r="U10" s="12"/>
      <c r="V10" s="18"/>
      <c r="W10" s="220"/>
      <c r="X10" s="220"/>
      <c r="Y10" s="12"/>
      <c r="Z10" s="18"/>
      <c r="AA10" s="220"/>
      <c r="AB10" s="220"/>
      <c r="AC10" s="12"/>
      <c r="AD10" s="18"/>
      <c r="AE10" s="220"/>
      <c r="AF10" s="220"/>
      <c r="AG10" s="12"/>
      <c r="AH10" s="18"/>
      <c r="AI10" s="220"/>
      <c r="AJ10" s="220"/>
      <c r="AK10" s="12"/>
      <c r="AL10" s="18"/>
      <c r="AM10" s="44"/>
      <c r="AN10" s="44"/>
      <c r="AO10" s="12"/>
      <c r="AP10" s="18"/>
      <c r="AQ10" s="108"/>
      <c r="AR10" s="107" t="s">
        <v>144</v>
      </c>
      <c r="AS10" s="12" t="s">
        <v>152</v>
      </c>
      <c r="AT10" s="12" t="s">
        <v>190</v>
      </c>
      <c r="AU10" s="44" t="s">
        <v>5</v>
      </c>
    </row>
    <row r="11" spans="1:47" x14ac:dyDescent="0.25">
      <c r="A11" s="274">
        <f>'WIND ENERGY SYSTEMS'!A12</f>
        <v>0</v>
      </c>
      <c r="B11" s="273">
        <f>'WIND ENERGY SYSTEMS'!E12</f>
        <v>0</v>
      </c>
      <c r="C11" s="185">
        <f>'WIND ENERGY SYSTEMS'!J12</f>
        <v>0</v>
      </c>
      <c r="D11" s="228"/>
      <c r="E11" s="231"/>
      <c r="F11" s="256"/>
      <c r="G11" s="240">
        <f>E11*F11</f>
        <v>0</v>
      </c>
      <c r="H11" s="228"/>
      <c r="I11" s="231"/>
      <c r="J11" s="230"/>
      <c r="K11" s="240">
        <f>I11*J11</f>
        <v>0</v>
      </c>
      <c r="L11" s="228"/>
      <c r="M11" s="231"/>
      <c r="N11" s="230"/>
      <c r="O11" s="219">
        <f>M11*N11</f>
        <v>0</v>
      </c>
      <c r="P11" s="228"/>
      <c r="Q11" s="231"/>
      <c r="R11" s="230"/>
      <c r="S11" s="219">
        <f>Q11*R11</f>
        <v>0</v>
      </c>
      <c r="T11" s="228"/>
      <c r="U11" s="231"/>
      <c r="V11" s="230"/>
      <c r="W11" s="219">
        <f>U11*V11</f>
        <v>0</v>
      </c>
      <c r="X11" s="228"/>
      <c r="Y11" s="231"/>
      <c r="Z11" s="230"/>
      <c r="AA11" s="219">
        <f>Y11*Z11</f>
        <v>0</v>
      </c>
      <c r="AB11" s="228"/>
      <c r="AC11" s="231"/>
      <c r="AD11" s="230"/>
      <c r="AE11" s="219">
        <f>AC11*AD11</f>
        <v>0</v>
      </c>
      <c r="AF11" s="228"/>
      <c r="AG11" s="231"/>
      <c r="AH11" s="230"/>
      <c r="AI11" s="219">
        <f>AG11*AH11</f>
        <v>0</v>
      </c>
      <c r="AJ11" s="228"/>
      <c r="AK11" s="231"/>
      <c r="AL11" s="230"/>
      <c r="AM11" s="219">
        <f>AK11*AL11</f>
        <v>0</v>
      </c>
      <c r="AN11" s="228"/>
      <c r="AO11" s="231"/>
      <c r="AP11" s="230"/>
      <c r="AQ11" s="221">
        <f>AO11*AP11</f>
        <v>0</v>
      </c>
      <c r="AR11" s="241">
        <f>+G11+K11+O11+S11+W11+AA11+AE11+AI11+AM11+AQ11</f>
        <v>0</v>
      </c>
      <c r="AS11" s="333">
        <f>+E11+I11+M11+Q11+U11+Y11+AC11+AG11+AK11+AO11</f>
        <v>0</v>
      </c>
      <c r="AT11" s="338">
        <f>+C11+AS11</f>
        <v>0</v>
      </c>
      <c r="AU11" s="274">
        <f t="shared" ref="AU11:AU26" si="0">A11</f>
        <v>0</v>
      </c>
    </row>
    <row r="12" spans="1:47" x14ac:dyDescent="0.25">
      <c r="A12" s="275">
        <f>'WIND ENERGY SYSTEMS'!A13</f>
        <v>0</v>
      </c>
      <c r="B12" s="329">
        <f>'WIND ENERGY SYSTEMS'!E13</f>
        <v>0</v>
      </c>
      <c r="C12" s="72">
        <f>'WIND ENERGY SYSTEMS'!J13</f>
        <v>0</v>
      </c>
      <c r="D12" s="228"/>
      <c r="E12" s="231"/>
      <c r="F12" s="256"/>
      <c r="G12" s="240">
        <f t="shared" ref="G12:G26" si="1">E12*F12</f>
        <v>0</v>
      </c>
      <c r="H12" s="228"/>
      <c r="I12" s="231"/>
      <c r="J12" s="230"/>
      <c r="K12" s="240">
        <f t="shared" ref="K12:K26" si="2">I12*J12</f>
        <v>0</v>
      </c>
      <c r="L12" s="229"/>
      <c r="M12" s="229"/>
      <c r="N12" s="229"/>
      <c r="O12" s="219">
        <f t="shared" ref="O12:O26" si="3">M12*N12</f>
        <v>0</v>
      </c>
      <c r="P12" s="229"/>
      <c r="Q12" s="229"/>
      <c r="R12" s="229"/>
      <c r="S12" s="219">
        <f t="shared" ref="S12:S26" si="4">Q12*R12</f>
        <v>0</v>
      </c>
      <c r="T12" s="229"/>
      <c r="U12" s="229"/>
      <c r="V12" s="229"/>
      <c r="W12" s="219">
        <f t="shared" ref="W12:W26" si="5">U12*V12</f>
        <v>0</v>
      </c>
      <c r="X12" s="229"/>
      <c r="Y12" s="229"/>
      <c r="Z12" s="229"/>
      <c r="AA12" s="219">
        <f t="shared" ref="AA12:AA26" si="6">Y12*Z12</f>
        <v>0</v>
      </c>
      <c r="AB12" s="229"/>
      <c r="AC12" s="231"/>
      <c r="AD12" s="230"/>
      <c r="AE12" s="219">
        <f t="shared" ref="AE12:AE26" si="7">AC12*AD12</f>
        <v>0</v>
      </c>
      <c r="AF12" s="229"/>
      <c r="AG12" s="229"/>
      <c r="AH12" s="229"/>
      <c r="AI12" s="219">
        <f t="shared" ref="AI12:AI26" si="8">AG12*AH12</f>
        <v>0</v>
      </c>
      <c r="AJ12" s="229"/>
      <c r="AK12" s="229"/>
      <c r="AL12" s="229"/>
      <c r="AM12" s="219">
        <f t="shared" ref="AM12:AM26" si="9">AK12*AL12</f>
        <v>0</v>
      </c>
      <c r="AN12" s="229"/>
      <c r="AO12" s="229"/>
      <c r="AP12" s="229"/>
      <c r="AQ12" s="221">
        <f t="shared" ref="AQ12:AQ26" si="10">AO12*AP12</f>
        <v>0</v>
      </c>
      <c r="AR12" s="241">
        <f t="shared" ref="AR12:AR26" si="11">+G12+K12+O12+S12+W12+AA12+AE12+AI12+AM12+AQ12</f>
        <v>0</v>
      </c>
      <c r="AS12" s="334">
        <f t="shared" ref="AS12:AS26" si="12">+E12+I12+M12+Q12+U12+Y12+AC12+AG12+AK12+AO12</f>
        <v>0</v>
      </c>
      <c r="AT12" s="339">
        <f t="shared" ref="AT12:AT26" si="13">+C12+AS12</f>
        <v>0</v>
      </c>
      <c r="AU12" s="275">
        <f t="shared" si="0"/>
        <v>0</v>
      </c>
    </row>
    <row r="13" spans="1:47" x14ac:dyDescent="0.25">
      <c r="A13" s="275">
        <f>'WIND ENERGY SYSTEMS'!A14</f>
        <v>0</v>
      </c>
      <c r="B13" s="329">
        <f>'WIND ENERGY SYSTEMS'!E14</f>
        <v>0</v>
      </c>
      <c r="C13" s="72">
        <f>'WIND ENERGY SYSTEMS'!J14</f>
        <v>0</v>
      </c>
      <c r="D13" s="228"/>
      <c r="E13" s="231"/>
      <c r="F13" s="256"/>
      <c r="G13" s="240">
        <f t="shared" si="1"/>
        <v>0</v>
      </c>
      <c r="H13" s="228"/>
      <c r="I13" s="231"/>
      <c r="J13" s="230"/>
      <c r="K13" s="240">
        <f t="shared" si="2"/>
        <v>0</v>
      </c>
      <c r="L13" s="229"/>
      <c r="M13" s="229"/>
      <c r="N13" s="229"/>
      <c r="O13" s="219">
        <f t="shared" si="3"/>
        <v>0</v>
      </c>
      <c r="P13" s="229"/>
      <c r="Q13" s="229"/>
      <c r="R13" s="229"/>
      <c r="S13" s="219">
        <f t="shared" si="4"/>
        <v>0</v>
      </c>
      <c r="T13" s="229"/>
      <c r="U13" s="229"/>
      <c r="V13" s="229"/>
      <c r="W13" s="219">
        <f t="shared" si="5"/>
        <v>0</v>
      </c>
      <c r="X13" s="229"/>
      <c r="Y13" s="229"/>
      <c r="Z13" s="229"/>
      <c r="AA13" s="219">
        <f t="shared" si="6"/>
        <v>0</v>
      </c>
      <c r="AB13" s="229"/>
      <c r="AC13" s="231"/>
      <c r="AD13" s="230"/>
      <c r="AE13" s="219">
        <f t="shared" si="7"/>
        <v>0</v>
      </c>
      <c r="AF13" s="229"/>
      <c r="AG13" s="229"/>
      <c r="AH13" s="229"/>
      <c r="AI13" s="219">
        <f t="shared" si="8"/>
        <v>0</v>
      </c>
      <c r="AJ13" s="229"/>
      <c r="AK13" s="229"/>
      <c r="AL13" s="229"/>
      <c r="AM13" s="219">
        <f t="shared" si="9"/>
        <v>0</v>
      </c>
      <c r="AN13" s="229"/>
      <c r="AO13" s="229"/>
      <c r="AP13" s="229"/>
      <c r="AQ13" s="221">
        <f t="shared" si="10"/>
        <v>0</v>
      </c>
      <c r="AR13" s="241">
        <f t="shared" si="11"/>
        <v>0</v>
      </c>
      <c r="AS13" s="334">
        <f t="shared" si="12"/>
        <v>0</v>
      </c>
      <c r="AT13" s="339">
        <f t="shared" si="13"/>
        <v>0</v>
      </c>
      <c r="AU13" s="275">
        <f t="shared" si="0"/>
        <v>0</v>
      </c>
    </row>
    <row r="14" spans="1:47" x14ac:dyDescent="0.25">
      <c r="A14" s="275">
        <f>'WIND ENERGY SYSTEMS'!A15</f>
        <v>0</v>
      </c>
      <c r="B14" s="329">
        <f>'WIND ENERGY SYSTEMS'!E15</f>
        <v>0</v>
      </c>
      <c r="C14" s="72">
        <f>'WIND ENERGY SYSTEMS'!J15</f>
        <v>0</v>
      </c>
      <c r="D14" s="228"/>
      <c r="E14" s="231"/>
      <c r="F14" s="256"/>
      <c r="G14" s="240">
        <f t="shared" si="1"/>
        <v>0</v>
      </c>
      <c r="H14" s="228"/>
      <c r="I14" s="231"/>
      <c r="J14" s="230"/>
      <c r="K14" s="240">
        <f>I14*J14</f>
        <v>0</v>
      </c>
      <c r="L14" s="229"/>
      <c r="M14" s="229"/>
      <c r="N14" s="229"/>
      <c r="O14" s="219">
        <f t="shared" si="3"/>
        <v>0</v>
      </c>
      <c r="P14" s="229"/>
      <c r="Q14" s="229"/>
      <c r="R14" s="229"/>
      <c r="S14" s="219">
        <f t="shared" si="4"/>
        <v>0</v>
      </c>
      <c r="T14" s="229"/>
      <c r="U14" s="229"/>
      <c r="V14" s="229"/>
      <c r="W14" s="219">
        <f t="shared" si="5"/>
        <v>0</v>
      </c>
      <c r="X14" s="229"/>
      <c r="Y14" s="229"/>
      <c r="Z14" s="229"/>
      <c r="AA14" s="219">
        <f t="shared" si="6"/>
        <v>0</v>
      </c>
      <c r="AB14" s="229"/>
      <c r="AC14" s="231"/>
      <c r="AD14" s="230"/>
      <c r="AE14" s="219">
        <f t="shared" si="7"/>
        <v>0</v>
      </c>
      <c r="AF14" s="229"/>
      <c r="AG14" s="229"/>
      <c r="AH14" s="229"/>
      <c r="AI14" s="219">
        <f t="shared" si="8"/>
        <v>0</v>
      </c>
      <c r="AJ14" s="229"/>
      <c r="AK14" s="229"/>
      <c r="AL14" s="229"/>
      <c r="AM14" s="219">
        <f t="shared" si="9"/>
        <v>0</v>
      </c>
      <c r="AN14" s="229"/>
      <c r="AO14" s="229"/>
      <c r="AP14" s="229"/>
      <c r="AQ14" s="221">
        <f t="shared" si="10"/>
        <v>0</v>
      </c>
      <c r="AR14" s="241">
        <f t="shared" si="11"/>
        <v>0</v>
      </c>
      <c r="AS14" s="334">
        <f t="shared" si="12"/>
        <v>0</v>
      </c>
      <c r="AT14" s="339">
        <f t="shared" si="13"/>
        <v>0</v>
      </c>
      <c r="AU14" s="275">
        <f t="shared" si="0"/>
        <v>0</v>
      </c>
    </row>
    <row r="15" spans="1:47" x14ac:dyDescent="0.25">
      <c r="A15" s="275">
        <f>'WIND ENERGY SYSTEMS'!A16</f>
        <v>0</v>
      </c>
      <c r="B15" s="329">
        <f>'WIND ENERGY SYSTEMS'!E16</f>
        <v>0</v>
      </c>
      <c r="C15" s="72">
        <f>'WIND ENERGY SYSTEMS'!J16</f>
        <v>0</v>
      </c>
      <c r="D15" s="228"/>
      <c r="E15" s="231"/>
      <c r="F15" s="256"/>
      <c r="G15" s="240">
        <f t="shared" si="1"/>
        <v>0</v>
      </c>
      <c r="H15" s="228"/>
      <c r="I15" s="231"/>
      <c r="J15" s="230"/>
      <c r="K15" s="240">
        <f t="shared" si="2"/>
        <v>0</v>
      </c>
      <c r="L15" s="229"/>
      <c r="M15" s="229"/>
      <c r="N15" s="229"/>
      <c r="O15" s="219">
        <f t="shared" si="3"/>
        <v>0</v>
      </c>
      <c r="P15" s="229"/>
      <c r="Q15" s="229"/>
      <c r="R15" s="229"/>
      <c r="S15" s="219">
        <f t="shared" si="4"/>
        <v>0</v>
      </c>
      <c r="T15" s="229"/>
      <c r="U15" s="229"/>
      <c r="V15" s="229"/>
      <c r="W15" s="219">
        <f t="shared" si="5"/>
        <v>0</v>
      </c>
      <c r="X15" s="229"/>
      <c r="Y15" s="229"/>
      <c r="Z15" s="229"/>
      <c r="AA15" s="219">
        <f t="shared" si="6"/>
        <v>0</v>
      </c>
      <c r="AB15" s="229"/>
      <c r="AC15" s="231"/>
      <c r="AD15" s="230"/>
      <c r="AE15" s="219">
        <f t="shared" si="7"/>
        <v>0</v>
      </c>
      <c r="AF15" s="229"/>
      <c r="AG15" s="229"/>
      <c r="AH15" s="229"/>
      <c r="AI15" s="219">
        <f t="shared" si="8"/>
        <v>0</v>
      </c>
      <c r="AJ15" s="229"/>
      <c r="AK15" s="229"/>
      <c r="AL15" s="229"/>
      <c r="AM15" s="219">
        <f t="shared" si="9"/>
        <v>0</v>
      </c>
      <c r="AN15" s="229"/>
      <c r="AO15" s="229"/>
      <c r="AP15" s="229"/>
      <c r="AQ15" s="221">
        <f t="shared" si="10"/>
        <v>0</v>
      </c>
      <c r="AR15" s="241">
        <f t="shared" si="11"/>
        <v>0</v>
      </c>
      <c r="AS15" s="334">
        <f t="shared" si="12"/>
        <v>0</v>
      </c>
      <c r="AT15" s="339">
        <f t="shared" si="13"/>
        <v>0</v>
      </c>
      <c r="AU15" s="275">
        <f t="shared" si="0"/>
        <v>0</v>
      </c>
    </row>
    <row r="16" spans="1:47" x14ac:dyDescent="0.25">
      <c r="A16" s="275">
        <f>'WIND ENERGY SYSTEMS'!A17</f>
        <v>0</v>
      </c>
      <c r="B16" s="329">
        <f>'WIND ENERGY SYSTEMS'!E17</f>
        <v>0</v>
      </c>
      <c r="C16" s="72">
        <f>'WIND ENERGY SYSTEMS'!J17</f>
        <v>0</v>
      </c>
      <c r="D16" s="228"/>
      <c r="E16" s="231"/>
      <c r="F16" s="256"/>
      <c r="G16" s="240">
        <f t="shared" si="1"/>
        <v>0</v>
      </c>
      <c r="H16" s="228"/>
      <c r="I16" s="231"/>
      <c r="J16" s="230"/>
      <c r="K16" s="240">
        <f t="shared" si="2"/>
        <v>0</v>
      </c>
      <c r="L16" s="229"/>
      <c r="M16" s="229"/>
      <c r="N16" s="229"/>
      <c r="O16" s="219">
        <f t="shared" si="3"/>
        <v>0</v>
      </c>
      <c r="P16" s="229"/>
      <c r="Q16" s="229"/>
      <c r="R16" s="229"/>
      <c r="S16" s="219">
        <f t="shared" si="4"/>
        <v>0</v>
      </c>
      <c r="T16" s="229"/>
      <c r="U16" s="229"/>
      <c r="V16" s="229"/>
      <c r="W16" s="219">
        <f t="shared" si="5"/>
        <v>0</v>
      </c>
      <c r="X16" s="229"/>
      <c r="Y16" s="229"/>
      <c r="Z16" s="229"/>
      <c r="AA16" s="219">
        <f t="shared" si="6"/>
        <v>0</v>
      </c>
      <c r="AB16" s="229"/>
      <c r="AC16" s="231"/>
      <c r="AD16" s="230"/>
      <c r="AE16" s="219">
        <f t="shared" si="7"/>
        <v>0</v>
      </c>
      <c r="AF16" s="229"/>
      <c r="AG16" s="229"/>
      <c r="AH16" s="229"/>
      <c r="AI16" s="219">
        <f t="shared" si="8"/>
        <v>0</v>
      </c>
      <c r="AJ16" s="229"/>
      <c r="AK16" s="229"/>
      <c r="AL16" s="229"/>
      <c r="AM16" s="219">
        <f t="shared" si="9"/>
        <v>0</v>
      </c>
      <c r="AN16" s="229"/>
      <c r="AO16" s="229"/>
      <c r="AP16" s="229"/>
      <c r="AQ16" s="221">
        <f t="shared" si="10"/>
        <v>0</v>
      </c>
      <c r="AR16" s="241">
        <f t="shared" si="11"/>
        <v>0</v>
      </c>
      <c r="AS16" s="334">
        <f t="shared" si="12"/>
        <v>0</v>
      </c>
      <c r="AT16" s="339">
        <f t="shared" si="13"/>
        <v>0</v>
      </c>
      <c r="AU16" s="275">
        <f t="shared" si="0"/>
        <v>0</v>
      </c>
    </row>
    <row r="17" spans="1:47" x14ac:dyDescent="0.25">
      <c r="A17" s="275">
        <f>'WIND ENERGY SYSTEMS'!A18</f>
        <v>0</v>
      </c>
      <c r="B17" s="329">
        <f>'WIND ENERGY SYSTEMS'!E18</f>
        <v>0</v>
      </c>
      <c r="C17" s="72">
        <f>'WIND ENERGY SYSTEMS'!J18</f>
        <v>0</v>
      </c>
      <c r="D17" s="228"/>
      <c r="E17" s="231"/>
      <c r="F17" s="256"/>
      <c r="G17" s="240">
        <f t="shared" si="1"/>
        <v>0</v>
      </c>
      <c r="H17" s="228"/>
      <c r="I17" s="231"/>
      <c r="J17" s="230"/>
      <c r="K17" s="240">
        <f t="shared" si="2"/>
        <v>0</v>
      </c>
      <c r="L17" s="229"/>
      <c r="M17" s="229"/>
      <c r="N17" s="229"/>
      <c r="O17" s="219">
        <f t="shared" si="3"/>
        <v>0</v>
      </c>
      <c r="P17" s="229"/>
      <c r="Q17" s="229"/>
      <c r="R17" s="229"/>
      <c r="S17" s="219">
        <f t="shared" si="4"/>
        <v>0</v>
      </c>
      <c r="T17" s="229"/>
      <c r="U17" s="229"/>
      <c r="V17" s="229"/>
      <c r="W17" s="219">
        <f t="shared" si="5"/>
        <v>0</v>
      </c>
      <c r="X17" s="229"/>
      <c r="Y17" s="229"/>
      <c r="Z17" s="229"/>
      <c r="AA17" s="219">
        <f t="shared" si="6"/>
        <v>0</v>
      </c>
      <c r="AB17" s="229"/>
      <c r="AC17" s="231"/>
      <c r="AD17" s="230"/>
      <c r="AE17" s="219">
        <f t="shared" si="7"/>
        <v>0</v>
      </c>
      <c r="AF17" s="229"/>
      <c r="AG17" s="229"/>
      <c r="AH17" s="229"/>
      <c r="AI17" s="219">
        <f t="shared" si="8"/>
        <v>0</v>
      </c>
      <c r="AJ17" s="229"/>
      <c r="AK17" s="229"/>
      <c r="AL17" s="229"/>
      <c r="AM17" s="219">
        <f t="shared" si="9"/>
        <v>0</v>
      </c>
      <c r="AN17" s="229"/>
      <c r="AO17" s="229"/>
      <c r="AP17" s="229"/>
      <c r="AQ17" s="221">
        <f t="shared" si="10"/>
        <v>0</v>
      </c>
      <c r="AR17" s="241">
        <f t="shared" si="11"/>
        <v>0</v>
      </c>
      <c r="AS17" s="334">
        <f t="shared" si="12"/>
        <v>0</v>
      </c>
      <c r="AT17" s="339">
        <f t="shared" si="13"/>
        <v>0</v>
      </c>
      <c r="AU17" s="275">
        <f t="shared" si="0"/>
        <v>0</v>
      </c>
    </row>
    <row r="18" spans="1:47" x14ac:dyDescent="0.25">
      <c r="A18" s="275">
        <f>'WIND ENERGY SYSTEMS'!A19</f>
        <v>0</v>
      </c>
      <c r="B18" s="329">
        <f>'WIND ENERGY SYSTEMS'!E19</f>
        <v>0</v>
      </c>
      <c r="C18" s="72">
        <f>'WIND ENERGY SYSTEMS'!J19</f>
        <v>0</v>
      </c>
      <c r="D18" s="228"/>
      <c r="E18" s="231"/>
      <c r="F18" s="256"/>
      <c r="G18" s="240">
        <f t="shared" si="1"/>
        <v>0</v>
      </c>
      <c r="H18" s="228"/>
      <c r="I18" s="231"/>
      <c r="J18" s="230"/>
      <c r="K18" s="240">
        <f t="shared" si="2"/>
        <v>0</v>
      </c>
      <c r="L18" s="229"/>
      <c r="M18" s="229"/>
      <c r="N18" s="229"/>
      <c r="O18" s="219">
        <f t="shared" si="3"/>
        <v>0</v>
      </c>
      <c r="P18" s="229"/>
      <c r="Q18" s="229"/>
      <c r="R18" s="229"/>
      <c r="S18" s="219">
        <f t="shared" si="4"/>
        <v>0</v>
      </c>
      <c r="T18" s="229"/>
      <c r="U18" s="229"/>
      <c r="V18" s="229"/>
      <c r="W18" s="219">
        <f t="shared" si="5"/>
        <v>0</v>
      </c>
      <c r="X18" s="229"/>
      <c r="Y18" s="229"/>
      <c r="Z18" s="229"/>
      <c r="AA18" s="219">
        <f t="shared" si="6"/>
        <v>0</v>
      </c>
      <c r="AB18" s="229"/>
      <c r="AC18" s="231"/>
      <c r="AD18" s="230"/>
      <c r="AE18" s="219">
        <f t="shared" si="7"/>
        <v>0</v>
      </c>
      <c r="AF18" s="229"/>
      <c r="AG18" s="229"/>
      <c r="AH18" s="229"/>
      <c r="AI18" s="219">
        <f t="shared" si="8"/>
        <v>0</v>
      </c>
      <c r="AJ18" s="229"/>
      <c r="AK18" s="229"/>
      <c r="AL18" s="229"/>
      <c r="AM18" s="219">
        <f t="shared" si="9"/>
        <v>0</v>
      </c>
      <c r="AN18" s="229"/>
      <c r="AO18" s="229"/>
      <c r="AP18" s="229"/>
      <c r="AQ18" s="221">
        <f t="shared" si="10"/>
        <v>0</v>
      </c>
      <c r="AR18" s="241">
        <f t="shared" si="11"/>
        <v>0</v>
      </c>
      <c r="AS18" s="334">
        <f t="shared" si="12"/>
        <v>0</v>
      </c>
      <c r="AT18" s="339">
        <f t="shared" si="13"/>
        <v>0</v>
      </c>
      <c r="AU18" s="275">
        <f t="shared" si="0"/>
        <v>0</v>
      </c>
    </row>
    <row r="19" spans="1:47" x14ac:dyDescent="0.25">
      <c r="A19" s="275">
        <f>'WIND ENERGY SYSTEMS'!A20</f>
        <v>0</v>
      </c>
      <c r="B19" s="329">
        <f>'WIND ENERGY SYSTEMS'!E20</f>
        <v>0</v>
      </c>
      <c r="C19" s="72">
        <f>'WIND ENERGY SYSTEMS'!J20</f>
        <v>0</v>
      </c>
      <c r="D19" s="228"/>
      <c r="E19" s="231"/>
      <c r="F19" s="256"/>
      <c r="G19" s="240">
        <f t="shared" si="1"/>
        <v>0</v>
      </c>
      <c r="H19" s="228"/>
      <c r="I19" s="229"/>
      <c r="J19" s="229"/>
      <c r="K19" s="240">
        <f t="shared" si="2"/>
        <v>0</v>
      </c>
      <c r="L19" s="229"/>
      <c r="M19" s="229"/>
      <c r="N19" s="229"/>
      <c r="O19" s="219">
        <f t="shared" si="3"/>
        <v>0</v>
      </c>
      <c r="P19" s="229"/>
      <c r="Q19" s="229"/>
      <c r="R19" s="229"/>
      <c r="S19" s="219">
        <f t="shared" si="4"/>
        <v>0</v>
      </c>
      <c r="T19" s="229"/>
      <c r="U19" s="229"/>
      <c r="V19" s="229"/>
      <c r="W19" s="219">
        <f t="shared" si="5"/>
        <v>0</v>
      </c>
      <c r="X19" s="229"/>
      <c r="Y19" s="229"/>
      <c r="Z19" s="229"/>
      <c r="AA19" s="219">
        <f t="shared" si="6"/>
        <v>0</v>
      </c>
      <c r="AB19" s="229"/>
      <c r="AC19" s="231"/>
      <c r="AD19" s="230"/>
      <c r="AE19" s="219">
        <f t="shared" si="7"/>
        <v>0</v>
      </c>
      <c r="AF19" s="229"/>
      <c r="AG19" s="229"/>
      <c r="AH19" s="229"/>
      <c r="AI19" s="219">
        <f t="shared" si="8"/>
        <v>0</v>
      </c>
      <c r="AJ19" s="229"/>
      <c r="AK19" s="229"/>
      <c r="AL19" s="229"/>
      <c r="AM19" s="219">
        <f t="shared" si="9"/>
        <v>0</v>
      </c>
      <c r="AN19" s="229"/>
      <c r="AO19" s="229"/>
      <c r="AP19" s="229"/>
      <c r="AQ19" s="221">
        <f t="shared" si="10"/>
        <v>0</v>
      </c>
      <c r="AR19" s="241">
        <f t="shared" si="11"/>
        <v>0</v>
      </c>
      <c r="AS19" s="334">
        <f t="shared" si="12"/>
        <v>0</v>
      </c>
      <c r="AT19" s="339">
        <f t="shared" si="13"/>
        <v>0</v>
      </c>
      <c r="AU19" s="275">
        <f t="shared" si="0"/>
        <v>0</v>
      </c>
    </row>
    <row r="20" spans="1:47" x14ac:dyDescent="0.25">
      <c r="A20" s="275">
        <f>'WIND ENERGY SYSTEMS'!A21</f>
        <v>0</v>
      </c>
      <c r="B20" s="329">
        <f>'WIND ENERGY SYSTEMS'!E21</f>
        <v>0</v>
      </c>
      <c r="C20" s="72">
        <f>'WIND ENERGY SYSTEMS'!J21</f>
        <v>0</v>
      </c>
      <c r="D20" s="228"/>
      <c r="E20" s="231"/>
      <c r="F20" s="256"/>
      <c r="G20" s="240">
        <f>E20*F20</f>
        <v>0</v>
      </c>
      <c r="H20" s="228"/>
      <c r="I20" s="229"/>
      <c r="J20" s="229"/>
      <c r="K20" s="219">
        <f t="shared" si="2"/>
        <v>0</v>
      </c>
      <c r="L20" s="229"/>
      <c r="M20" s="229"/>
      <c r="N20" s="229"/>
      <c r="O20" s="219">
        <f t="shared" si="3"/>
        <v>0</v>
      </c>
      <c r="P20" s="229"/>
      <c r="Q20" s="229"/>
      <c r="R20" s="229"/>
      <c r="S20" s="219">
        <f t="shared" si="4"/>
        <v>0</v>
      </c>
      <c r="T20" s="229"/>
      <c r="U20" s="229"/>
      <c r="V20" s="229"/>
      <c r="W20" s="219">
        <f t="shared" si="5"/>
        <v>0</v>
      </c>
      <c r="X20" s="229"/>
      <c r="Y20" s="229"/>
      <c r="Z20" s="229"/>
      <c r="AA20" s="219">
        <f t="shared" si="6"/>
        <v>0</v>
      </c>
      <c r="AB20" s="229"/>
      <c r="AC20" s="231"/>
      <c r="AD20" s="230"/>
      <c r="AE20" s="219">
        <f t="shared" si="7"/>
        <v>0</v>
      </c>
      <c r="AF20" s="229"/>
      <c r="AG20" s="229"/>
      <c r="AH20" s="229"/>
      <c r="AI20" s="219">
        <f t="shared" si="8"/>
        <v>0</v>
      </c>
      <c r="AJ20" s="229"/>
      <c r="AK20" s="229"/>
      <c r="AL20" s="229"/>
      <c r="AM20" s="219">
        <f t="shared" si="9"/>
        <v>0</v>
      </c>
      <c r="AN20" s="229"/>
      <c r="AO20" s="229"/>
      <c r="AP20" s="229"/>
      <c r="AQ20" s="221">
        <f t="shared" si="10"/>
        <v>0</v>
      </c>
      <c r="AR20" s="241">
        <f t="shared" si="11"/>
        <v>0</v>
      </c>
      <c r="AS20" s="334">
        <f>+E20+I20+M20+Q20+U20+Y20+AC20+AG20+AK20+AO20</f>
        <v>0</v>
      </c>
      <c r="AT20" s="339">
        <f t="shared" si="13"/>
        <v>0</v>
      </c>
      <c r="AU20" s="275">
        <f t="shared" si="0"/>
        <v>0</v>
      </c>
    </row>
    <row r="21" spans="1:47" x14ac:dyDescent="0.25">
      <c r="A21" s="275">
        <f>'WIND ENERGY SYSTEMS'!A22</f>
        <v>0</v>
      </c>
      <c r="B21" s="329">
        <f>'WIND ENERGY SYSTEMS'!E22</f>
        <v>0</v>
      </c>
      <c r="C21" s="72">
        <f>'WIND ENERGY SYSTEMS'!J22</f>
        <v>0</v>
      </c>
      <c r="D21" s="228"/>
      <c r="E21" s="231"/>
      <c r="F21" s="256"/>
      <c r="G21" s="240">
        <f t="shared" si="1"/>
        <v>0</v>
      </c>
      <c r="H21" s="228"/>
      <c r="I21" s="229"/>
      <c r="J21" s="229"/>
      <c r="K21" s="219">
        <f t="shared" si="2"/>
        <v>0</v>
      </c>
      <c r="L21" s="229"/>
      <c r="M21" s="229"/>
      <c r="N21" s="229"/>
      <c r="O21" s="219">
        <f t="shared" si="3"/>
        <v>0</v>
      </c>
      <c r="P21" s="229"/>
      <c r="Q21" s="229"/>
      <c r="R21" s="229"/>
      <c r="S21" s="219">
        <f t="shared" si="4"/>
        <v>0</v>
      </c>
      <c r="T21" s="229"/>
      <c r="U21" s="229"/>
      <c r="V21" s="229"/>
      <c r="W21" s="219">
        <f t="shared" si="5"/>
        <v>0</v>
      </c>
      <c r="X21" s="229"/>
      <c r="Y21" s="229"/>
      <c r="Z21" s="229"/>
      <c r="AA21" s="219">
        <f t="shared" si="6"/>
        <v>0</v>
      </c>
      <c r="AB21" s="229"/>
      <c r="AC21" s="231"/>
      <c r="AD21" s="230"/>
      <c r="AE21" s="219">
        <f t="shared" si="7"/>
        <v>0</v>
      </c>
      <c r="AF21" s="229"/>
      <c r="AG21" s="229"/>
      <c r="AH21" s="229"/>
      <c r="AI21" s="219">
        <f t="shared" si="8"/>
        <v>0</v>
      </c>
      <c r="AJ21" s="229"/>
      <c r="AK21" s="229"/>
      <c r="AL21" s="229"/>
      <c r="AM21" s="219">
        <f t="shared" si="9"/>
        <v>0</v>
      </c>
      <c r="AN21" s="229"/>
      <c r="AO21" s="229"/>
      <c r="AP21" s="229"/>
      <c r="AQ21" s="221">
        <f t="shared" si="10"/>
        <v>0</v>
      </c>
      <c r="AR21" s="241">
        <f t="shared" si="11"/>
        <v>0</v>
      </c>
      <c r="AS21" s="335">
        <f t="shared" si="12"/>
        <v>0</v>
      </c>
      <c r="AT21" s="339">
        <f t="shared" si="13"/>
        <v>0</v>
      </c>
      <c r="AU21" s="275">
        <f t="shared" si="0"/>
        <v>0</v>
      </c>
    </row>
    <row r="22" spans="1:47" x14ac:dyDescent="0.25">
      <c r="A22" s="275">
        <f>'WIND ENERGY SYSTEMS'!A23</f>
        <v>0</v>
      </c>
      <c r="B22" s="329">
        <f>'WIND ENERGY SYSTEMS'!E23</f>
        <v>0</v>
      </c>
      <c r="C22" s="72">
        <f>'WIND ENERGY SYSTEMS'!J23</f>
        <v>0</v>
      </c>
      <c r="D22" s="228"/>
      <c r="E22" s="231"/>
      <c r="F22" s="256"/>
      <c r="G22" s="240">
        <f t="shared" si="1"/>
        <v>0</v>
      </c>
      <c r="H22" s="228"/>
      <c r="I22" s="229"/>
      <c r="J22" s="229"/>
      <c r="K22" s="219">
        <f t="shared" si="2"/>
        <v>0</v>
      </c>
      <c r="L22" s="229"/>
      <c r="M22" s="229"/>
      <c r="N22" s="229"/>
      <c r="O22" s="219">
        <f t="shared" si="3"/>
        <v>0</v>
      </c>
      <c r="P22" s="229"/>
      <c r="Q22" s="229"/>
      <c r="R22" s="229"/>
      <c r="S22" s="219">
        <f t="shared" si="4"/>
        <v>0</v>
      </c>
      <c r="T22" s="229"/>
      <c r="U22" s="229"/>
      <c r="V22" s="229"/>
      <c r="W22" s="219">
        <f t="shared" si="5"/>
        <v>0</v>
      </c>
      <c r="X22" s="229"/>
      <c r="Y22" s="229"/>
      <c r="Z22" s="229"/>
      <c r="AA22" s="219">
        <f t="shared" si="6"/>
        <v>0</v>
      </c>
      <c r="AB22" s="229"/>
      <c r="AC22" s="231"/>
      <c r="AD22" s="230"/>
      <c r="AE22" s="219">
        <f t="shared" si="7"/>
        <v>0</v>
      </c>
      <c r="AF22" s="229"/>
      <c r="AG22" s="229"/>
      <c r="AH22" s="229"/>
      <c r="AI22" s="219">
        <f t="shared" si="8"/>
        <v>0</v>
      </c>
      <c r="AJ22" s="229"/>
      <c r="AK22" s="229"/>
      <c r="AL22" s="229"/>
      <c r="AM22" s="219">
        <f t="shared" si="9"/>
        <v>0</v>
      </c>
      <c r="AN22" s="229"/>
      <c r="AO22" s="229"/>
      <c r="AP22" s="229"/>
      <c r="AQ22" s="221">
        <f t="shared" si="10"/>
        <v>0</v>
      </c>
      <c r="AR22" s="241">
        <f t="shared" si="11"/>
        <v>0</v>
      </c>
      <c r="AS22" s="335">
        <f t="shared" si="12"/>
        <v>0</v>
      </c>
      <c r="AT22" s="339">
        <f t="shared" si="13"/>
        <v>0</v>
      </c>
      <c r="AU22" s="275">
        <f t="shared" si="0"/>
        <v>0</v>
      </c>
    </row>
    <row r="23" spans="1:47" x14ac:dyDescent="0.25">
      <c r="A23" s="275">
        <f>'WIND ENERGY SYSTEMS'!A24</f>
        <v>0</v>
      </c>
      <c r="B23" s="329">
        <f>'WIND ENERGY SYSTEMS'!E24</f>
        <v>0</v>
      </c>
      <c r="C23" s="72">
        <f>'WIND ENERGY SYSTEMS'!J24</f>
        <v>0</v>
      </c>
      <c r="D23" s="228"/>
      <c r="E23" s="231"/>
      <c r="F23" s="256"/>
      <c r="G23" s="240">
        <f t="shared" si="1"/>
        <v>0</v>
      </c>
      <c r="H23" s="228"/>
      <c r="I23" s="229"/>
      <c r="J23" s="229"/>
      <c r="K23" s="219">
        <f t="shared" si="2"/>
        <v>0</v>
      </c>
      <c r="L23" s="229"/>
      <c r="M23" s="229"/>
      <c r="N23" s="229"/>
      <c r="O23" s="219">
        <f t="shared" si="3"/>
        <v>0</v>
      </c>
      <c r="P23" s="229"/>
      <c r="Q23" s="229"/>
      <c r="R23" s="229"/>
      <c r="S23" s="219">
        <f t="shared" si="4"/>
        <v>0</v>
      </c>
      <c r="T23" s="229"/>
      <c r="U23" s="229"/>
      <c r="V23" s="229"/>
      <c r="W23" s="219">
        <f t="shared" si="5"/>
        <v>0</v>
      </c>
      <c r="X23" s="229"/>
      <c r="Y23" s="229"/>
      <c r="Z23" s="229"/>
      <c r="AA23" s="219">
        <f t="shared" si="6"/>
        <v>0</v>
      </c>
      <c r="AB23" s="229"/>
      <c r="AC23" s="231"/>
      <c r="AD23" s="230"/>
      <c r="AE23" s="219">
        <f t="shared" si="7"/>
        <v>0</v>
      </c>
      <c r="AF23" s="229"/>
      <c r="AG23" s="229"/>
      <c r="AH23" s="229"/>
      <c r="AI23" s="219">
        <f t="shared" si="8"/>
        <v>0</v>
      </c>
      <c r="AJ23" s="229"/>
      <c r="AK23" s="229"/>
      <c r="AL23" s="229"/>
      <c r="AM23" s="219">
        <f t="shared" si="9"/>
        <v>0</v>
      </c>
      <c r="AN23" s="229"/>
      <c r="AO23" s="229"/>
      <c r="AP23" s="229"/>
      <c r="AQ23" s="221">
        <f t="shared" si="10"/>
        <v>0</v>
      </c>
      <c r="AR23" s="241">
        <f t="shared" si="11"/>
        <v>0</v>
      </c>
      <c r="AS23" s="335">
        <f t="shared" si="12"/>
        <v>0</v>
      </c>
      <c r="AT23" s="339">
        <f t="shared" si="13"/>
        <v>0</v>
      </c>
      <c r="AU23" s="275">
        <f t="shared" si="0"/>
        <v>0</v>
      </c>
    </row>
    <row r="24" spans="1:47" x14ac:dyDescent="0.25">
      <c r="A24" s="275">
        <f>'WIND ENERGY SYSTEMS'!A25</f>
        <v>0</v>
      </c>
      <c r="B24" s="329">
        <f>'WIND ENERGY SYSTEMS'!E25</f>
        <v>0</v>
      </c>
      <c r="C24" s="72">
        <f>'WIND ENERGY SYSTEMS'!J25</f>
        <v>0</v>
      </c>
      <c r="D24" s="228"/>
      <c r="E24" s="231"/>
      <c r="F24" s="256"/>
      <c r="G24" s="240">
        <f t="shared" si="1"/>
        <v>0</v>
      </c>
      <c r="H24" s="228"/>
      <c r="I24" s="229"/>
      <c r="J24" s="229"/>
      <c r="K24" s="219">
        <f t="shared" si="2"/>
        <v>0</v>
      </c>
      <c r="L24" s="229"/>
      <c r="M24" s="229"/>
      <c r="N24" s="229"/>
      <c r="O24" s="219">
        <f t="shared" si="3"/>
        <v>0</v>
      </c>
      <c r="P24" s="229"/>
      <c r="Q24" s="229"/>
      <c r="R24" s="229"/>
      <c r="S24" s="219">
        <f t="shared" si="4"/>
        <v>0</v>
      </c>
      <c r="T24" s="229"/>
      <c r="U24" s="229"/>
      <c r="V24" s="229"/>
      <c r="W24" s="219">
        <f t="shared" si="5"/>
        <v>0</v>
      </c>
      <c r="X24" s="229"/>
      <c r="Y24" s="229"/>
      <c r="Z24" s="229"/>
      <c r="AA24" s="219">
        <f t="shared" si="6"/>
        <v>0</v>
      </c>
      <c r="AB24" s="229"/>
      <c r="AC24" s="231"/>
      <c r="AD24" s="230"/>
      <c r="AE24" s="219">
        <f t="shared" si="7"/>
        <v>0</v>
      </c>
      <c r="AF24" s="229"/>
      <c r="AG24" s="229"/>
      <c r="AH24" s="229"/>
      <c r="AI24" s="219">
        <f t="shared" si="8"/>
        <v>0</v>
      </c>
      <c r="AJ24" s="229"/>
      <c r="AK24" s="229"/>
      <c r="AL24" s="229"/>
      <c r="AM24" s="219">
        <f t="shared" si="9"/>
        <v>0</v>
      </c>
      <c r="AN24" s="229"/>
      <c r="AO24" s="229"/>
      <c r="AP24" s="229"/>
      <c r="AQ24" s="221">
        <f t="shared" si="10"/>
        <v>0</v>
      </c>
      <c r="AR24" s="241">
        <f t="shared" si="11"/>
        <v>0</v>
      </c>
      <c r="AS24" s="335">
        <f t="shared" si="12"/>
        <v>0</v>
      </c>
      <c r="AT24" s="339">
        <f t="shared" si="13"/>
        <v>0</v>
      </c>
      <c r="AU24" s="275">
        <f t="shared" si="0"/>
        <v>0</v>
      </c>
    </row>
    <row r="25" spans="1:47" x14ac:dyDescent="0.25">
      <c r="A25" s="275">
        <f>'WIND ENERGY SYSTEMS'!A26</f>
        <v>0</v>
      </c>
      <c r="B25" s="329">
        <f>'WIND ENERGY SYSTEMS'!E26</f>
        <v>0</v>
      </c>
      <c r="C25" s="72">
        <f>'WIND ENERGY SYSTEMS'!J26</f>
        <v>0</v>
      </c>
      <c r="D25" s="228"/>
      <c r="E25" s="231"/>
      <c r="F25" s="256"/>
      <c r="G25" s="240">
        <f t="shared" si="1"/>
        <v>0</v>
      </c>
      <c r="H25" s="228"/>
      <c r="I25" s="229"/>
      <c r="J25" s="229"/>
      <c r="K25" s="219">
        <f t="shared" si="2"/>
        <v>0</v>
      </c>
      <c r="L25" s="229"/>
      <c r="M25" s="229"/>
      <c r="N25" s="229"/>
      <c r="O25" s="219">
        <f t="shared" si="3"/>
        <v>0</v>
      </c>
      <c r="P25" s="229"/>
      <c r="Q25" s="229"/>
      <c r="R25" s="229"/>
      <c r="S25" s="219">
        <f t="shared" si="4"/>
        <v>0</v>
      </c>
      <c r="T25" s="229"/>
      <c r="U25" s="229"/>
      <c r="V25" s="229"/>
      <c r="W25" s="219">
        <f t="shared" si="5"/>
        <v>0</v>
      </c>
      <c r="X25" s="229"/>
      <c r="Y25" s="229"/>
      <c r="Z25" s="229"/>
      <c r="AA25" s="219">
        <f t="shared" si="6"/>
        <v>0</v>
      </c>
      <c r="AB25" s="229"/>
      <c r="AC25" s="231"/>
      <c r="AD25" s="230"/>
      <c r="AE25" s="219">
        <f t="shared" si="7"/>
        <v>0</v>
      </c>
      <c r="AF25" s="229"/>
      <c r="AG25" s="229"/>
      <c r="AH25" s="229"/>
      <c r="AI25" s="219">
        <f t="shared" si="8"/>
        <v>0</v>
      </c>
      <c r="AJ25" s="229"/>
      <c r="AK25" s="229"/>
      <c r="AL25" s="229"/>
      <c r="AM25" s="219">
        <f t="shared" si="9"/>
        <v>0</v>
      </c>
      <c r="AN25" s="229"/>
      <c r="AO25" s="229"/>
      <c r="AP25" s="229"/>
      <c r="AQ25" s="221">
        <f t="shared" si="10"/>
        <v>0</v>
      </c>
      <c r="AR25" s="241">
        <f t="shared" si="11"/>
        <v>0</v>
      </c>
      <c r="AS25" s="335">
        <f t="shared" si="12"/>
        <v>0</v>
      </c>
      <c r="AT25" s="339">
        <f t="shared" si="13"/>
        <v>0</v>
      </c>
      <c r="AU25" s="275">
        <f t="shared" si="0"/>
        <v>0</v>
      </c>
    </row>
    <row r="26" spans="1:47" ht="15.75" thickBot="1" x14ac:dyDescent="0.3">
      <c r="A26" s="275">
        <f>'WIND ENERGY SYSTEMS'!A27</f>
        <v>0</v>
      </c>
      <c r="B26" s="329">
        <f>'WIND ENERGY SYSTEMS'!E27</f>
        <v>0</v>
      </c>
      <c r="C26" s="72">
        <f>'WIND ENERGY SYSTEMS'!J27</f>
        <v>0</v>
      </c>
      <c r="D26" s="228"/>
      <c r="E26" s="231"/>
      <c r="F26" s="256"/>
      <c r="G26" s="240">
        <f t="shared" si="1"/>
        <v>0</v>
      </c>
      <c r="H26" s="228"/>
      <c r="I26" s="229"/>
      <c r="J26" s="229"/>
      <c r="K26" s="219">
        <f t="shared" si="2"/>
        <v>0</v>
      </c>
      <c r="L26" s="229"/>
      <c r="M26" s="229"/>
      <c r="N26" s="229"/>
      <c r="O26" s="219">
        <f t="shared" si="3"/>
        <v>0</v>
      </c>
      <c r="P26" s="229"/>
      <c r="Q26" s="229"/>
      <c r="R26" s="229"/>
      <c r="S26" s="219">
        <f t="shared" si="4"/>
        <v>0</v>
      </c>
      <c r="T26" s="229"/>
      <c r="U26" s="229"/>
      <c r="V26" s="229"/>
      <c r="W26" s="219">
        <f t="shared" si="5"/>
        <v>0</v>
      </c>
      <c r="X26" s="229"/>
      <c r="Y26" s="229"/>
      <c r="Z26" s="229"/>
      <c r="AA26" s="219">
        <f t="shared" si="6"/>
        <v>0</v>
      </c>
      <c r="AB26" s="229"/>
      <c r="AC26" s="231"/>
      <c r="AD26" s="230"/>
      <c r="AE26" s="219">
        <f t="shared" si="7"/>
        <v>0</v>
      </c>
      <c r="AF26" s="229"/>
      <c r="AG26" s="229"/>
      <c r="AH26" s="229"/>
      <c r="AI26" s="219">
        <f t="shared" si="8"/>
        <v>0</v>
      </c>
      <c r="AJ26" s="229"/>
      <c r="AK26" s="229"/>
      <c r="AL26" s="229"/>
      <c r="AM26" s="219">
        <f t="shared" si="9"/>
        <v>0</v>
      </c>
      <c r="AN26" s="229"/>
      <c r="AO26" s="229"/>
      <c r="AP26" s="229"/>
      <c r="AQ26" s="221">
        <f t="shared" si="10"/>
        <v>0</v>
      </c>
      <c r="AR26" s="241">
        <f t="shared" si="11"/>
        <v>0</v>
      </c>
      <c r="AS26" s="335">
        <f t="shared" si="12"/>
        <v>0</v>
      </c>
      <c r="AT26" s="339">
        <f t="shared" si="13"/>
        <v>0</v>
      </c>
      <c r="AU26" s="275">
        <f t="shared" si="0"/>
        <v>0</v>
      </c>
    </row>
    <row r="27" spans="1:47" ht="15.75" thickBot="1" x14ac:dyDescent="0.3">
      <c r="A27" s="235" t="s">
        <v>151</v>
      </c>
      <c r="B27" s="330"/>
      <c r="C27" s="337">
        <f>SUM(C11:C26)</f>
        <v>0</v>
      </c>
      <c r="D27" s="336"/>
      <c r="E27" s="266">
        <f>SUM(E11:E26)</f>
        <v>0</v>
      </c>
      <c r="F27" s="236"/>
      <c r="G27" s="266">
        <f>SUM(G11:G26)</f>
        <v>0</v>
      </c>
      <c r="H27" s="236"/>
      <c r="I27" s="266">
        <f>SUM(I11:I26)</f>
        <v>0</v>
      </c>
      <c r="J27" s="266"/>
      <c r="K27" s="266">
        <f>SUM(K11:K26)</f>
        <v>0</v>
      </c>
      <c r="L27" s="236"/>
      <c r="M27" s="237">
        <f>SUM(M11:M26)</f>
        <v>0</v>
      </c>
      <c r="N27" s="236"/>
      <c r="O27" s="237">
        <f>SUM(O11:O26)</f>
        <v>0</v>
      </c>
      <c r="P27" s="236"/>
      <c r="Q27" s="237">
        <f>SUM(Q11:Q26)</f>
        <v>0</v>
      </c>
      <c r="R27" s="236"/>
      <c r="S27" s="237">
        <f>SUM(S11:S26)</f>
        <v>0</v>
      </c>
      <c r="T27" s="236"/>
      <c r="U27" s="237">
        <f>SUM(U11:U26)</f>
        <v>0</v>
      </c>
      <c r="V27" s="236"/>
      <c r="W27" s="237">
        <f>SUM(W11:W26)</f>
        <v>0</v>
      </c>
      <c r="X27" s="236"/>
      <c r="Y27" s="237">
        <f>SUM(Y11:Y26)</f>
        <v>0</v>
      </c>
      <c r="Z27" s="236"/>
      <c r="AA27" s="237">
        <f>SUM(AA11:AA26)</f>
        <v>0</v>
      </c>
      <c r="AB27" s="236"/>
      <c r="AC27" s="237">
        <f>SUM(AC11:AC26)</f>
        <v>0</v>
      </c>
      <c r="AD27" s="236"/>
      <c r="AE27" s="237">
        <f>SUM(AE11:AE26)</f>
        <v>0</v>
      </c>
      <c r="AF27" s="236"/>
      <c r="AG27" s="237">
        <f>SUM(AG11:AG26)</f>
        <v>0</v>
      </c>
      <c r="AH27" s="236"/>
      <c r="AI27" s="237">
        <f>SUM(AI11:AI26)</f>
        <v>0</v>
      </c>
      <c r="AJ27" s="236"/>
      <c r="AK27" s="237">
        <f>SUM(AK11:AK26)</f>
        <v>0</v>
      </c>
      <c r="AL27" s="236"/>
      <c r="AM27" s="237">
        <f>SUM(AM11:AM26)</f>
        <v>0</v>
      </c>
      <c r="AN27" s="236"/>
      <c r="AO27" s="237">
        <f>SUM(AO11:AO26)</f>
        <v>0</v>
      </c>
      <c r="AP27" s="236"/>
      <c r="AQ27" s="239">
        <f>SUM(AQ11:AQ26)</f>
        <v>0</v>
      </c>
      <c r="AR27" s="267">
        <f>SUM(AR11:AR26)</f>
        <v>0</v>
      </c>
      <c r="AS27" s="267">
        <f>SUM(AS11:AS26)</f>
        <v>0</v>
      </c>
      <c r="AT27" s="267">
        <f>SUM(AT11:AT26)</f>
        <v>0</v>
      </c>
      <c r="AU27" s="105"/>
    </row>
  </sheetData>
  <sheetProtection password="CA35" sheet="1" objects="1" scenarios="1" selectLockedCells="1"/>
  <pageMargins left="0.7" right="0.7" top="0.25" bottom="0.25" header="0.3" footer="0.3"/>
  <pageSetup paperSize="5" scale="36" fitToWidth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6" workbookViewId="0">
      <selection activeCell="G23" sqref="G23:G30"/>
    </sheetView>
  </sheetViews>
  <sheetFormatPr defaultRowHeight="15" x14ac:dyDescent="0.25"/>
  <cols>
    <col min="1" max="1" width="20.28515625" customWidth="1"/>
    <col min="2" max="2" width="17.28515625" customWidth="1"/>
    <col min="3" max="3" width="9.85546875" customWidth="1"/>
    <col min="4" max="4" width="14.42578125" customWidth="1"/>
    <col min="5" max="5" width="9" customWidth="1"/>
    <col min="6" max="6" width="27.42578125" customWidth="1"/>
    <col min="7" max="7" width="26.140625" bestFit="1" customWidth="1"/>
    <col min="8" max="8" width="22" customWidth="1"/>
    <col min="9" max="9" width="25.5703125" bestFit="1" customWidth="1"/>
    <col min="10" max="10" width="21.5703125" bestFit="1" customWidth="1"/>
    <col min="11" max="11" width="21.5703125" customWidth="1"/>
    <col min="12" max="12" width="9" customWidth="1"/>
    <col min="13" max="13" width="15.85546875" customWidth="1"/>
    <col min="14" max="14" width="11.7109375" customWidth="1"/>
    <col min="15" max="15" width="17" bestFit="1" customWidth="1"/>
    <col min="16" max="16" width="21.5703125" bestFit="1" customWidth="1"/>
  </cols>
  <sheetData>
    <row r="1" spans="1:12" ht="21" x14ac:dyDescent="0.35">
      <c r="B1" s="17" t="s">
        <v>71</v>
      </c>
      <c r="C1" s="17"/>
      <c r="D1" s="17"/>
      <c r="E1" s="17"/>
      <c r="F1" s="17"/>
      <c r="G1" s="17"/>
    </row>
    <row r="2" spans="1:12" ht="15.75" thickBot="1" x14ac:dyDescent="0.3"/>
    <row r="3" spans="1:12" ht="15.75" thickBot="1" x14ac:dyDescent="0.3">
      <c r="A3" s="40" t="str">
        <f>'WIND ENERGY SYSTEMS'!A2</f>
        <v>REPORTING YEAR</v>
      </c>
      <c r="B3" s="253">
        <f>'WIND ENERGY SYSTEMS'!B2</f>
        <v>2018</v>
      </c>
    </row>
    <row r="4" spans="1:12" ht="15.75" thickBot="1" x14ac:dyDescent="0.3">
      <c r="A4" s="41" t="str">
        <f>'WIND ENERGY SYSTEMS'!A3</f>
        <v>TAX YEAR</v>
      </c>
      <c r="B4" s="64">
        <f>'WIND ENERGY SYSTEMS'!B3</f>
        <v>2019</v>
      </c>
      <c r="H4" s="16" t="s">
        <v>13</v>
      </c>
    </row>
    <row r="5" spans="1:12" x14ac:dyDescent="0.25">
      <c r="A5" s="42" t="str">
        <f>'WIND ENERGY SYSTEMS'!A4</f>
        <v>NAME OF WIND PARK</v>
      </c>
      <c r="B5" s="65">
        <f>'WIND ENERGY SYSTEMS'!B4</f>
        <v>0</v>
      </c>
    </row>
    <row r="6" spans="1:12" x14ac:dyDescent="0.25">
      <c r="A6" s="77" t="str">
        <f>'WIND ENERGY SYSTEMS'!A5</f>
        <v>COUNTY/TOWNSHIP</v>
      </c>
      <c r="B6" s="78">
        <f>'WIND ENERGY SYSTEMS'!B5</f>
        <v>0</v>
      </c>
    </row>
    <row r="7" spans="1:12" ht="15.75" thickBot="1" x14ac:dyDescent="0.3">
      <c r="A7" s="13" t="str">
        <f>'WIND ENERGY SYSTEMS'!A6</f>
        <v>OWNER</v>
      </c>
      <c r="B7" s="102">
        <f>'WIND ENERGY SYSTEMS'!B6</f>
        <v>0</v>
      </c>
    </row>
    <row r="9" spans="1:12" ht="15.75" thickBot="1" x14ac:dyDescent="0.3"/>
    <row r="10" spans="1:12" ht="15.75" thickBot="1" x14ac:dyDescent="0.3">
      <c r="I10" s="68" t="s">
        <v>65</v>
      </c>
      <c r="J10" s="51"/>
      <c r="K10" s="269">
        <f>$B$3</f>
        <v>2018</v>
      </c>
      <c r="L10" s="90"/>
    </row>
    <row r="11" spans="1:12" x14ac:dyDescent="0.25">
      <c r="A11" s="55" t="s">
        <v>49</v>
      </c>
      <c r="B11" s="341"/>
      <c r="C11" s="56" t="s">
        <v>15</v>
      </c>
      <c r="D11" s="76" t="s">
        <v>50</v>
      </c>
      <c r="E11" s="87" t="s">
        <v>14</v>
      </c>
      <c r="F11" s="33" t="s">
        <v>62</v>
      </c>
      <c r="G11" s="1" t="s">
        <v>55</v>
      </c>
      <c r="H11" s="33" t="s">
        <v>3</v>
      </c>
      <c r="I11" s="20" t="s">
        <v>66</v>
      </c>
      <c r="J11" s="73"/>
      <c r="K11" s="73"/>
      <c r="L11" s="81"/>
    </row>
    <row r="12" spans="1:12" x14ac:dyDescent="0.25">
      <c r="A12" s="57" t="s">
        <v>48</v>
      </c>
      <c r="B12" s="58" t="s">
        <v>1</v>
      </c>
      <c r="C12" s="58" t="s">
        <v>16</v>
      </c>
      <c r="D12" s="83" t="s">
        <v>9</v>
      </c>
      <c r="E12" s="88" t="s">
        <v>52</v>
      </c>
      <c r="F12" s="2" t="s">
        <v>63</v>
      </c>
      <c r="G12" s="6" t="s">
        <v>56</v>
      </c>
      <c r="H12" s="67" t="s">
        <v>46</v>
      </c>
      <c r="I12" s="85" t="s">
        <v>56</v>
      </c>
      <c r="J12" s="67" t="s">
        <v>44</v>
      </c>
      <c r="K12" s="67" t="s">
        <v>67</v>
      </c>
      <c r="L12" s="21" t="s">
        <v>30</v>
      </c>
    </row>
    <row r="13" spans="1:12" ht="15.75" thickBot="1" x14ac:dyDescent="0.3">
      <c r="A13" s="80" t="s">
        <v>5</v>
      </c>
      <c r="B13" s="8"/>
      <c r="C13" s="8"/>
      <c r="D13" s="100" t="s">
        <v>51</v>
      </c>
      <c r="E13" s="89"/>
      <c r="F13" s="39"/>
      <c r="G13" s="44" t="s">
        <v>62</v>
      </c>
      <c r="H13" s="12" t="s">
        <v>70</v>
      </c>
      <c r="I13" s="86" t="s">
        <v>62</v>
      </c>
      <c r="J13" s="39"/>
      <c r="K13" s="39"/>
      <c r="L13" s="82"/>
    </row>
    <row r="14" spans="1:12" ht="15.75" thickBot="1" x14ac:dyDescent="0.3">
      <c r="A14" s="154"/>
      <c r="B14" s="340"/>
      <c r="C14" s="350"/>
      <c r="D14" s="340"/>
      <c r="E14" s="406"/>
      <c r="F14" s="114" t="s">
        <v>77</v>
      </c>
      <c r="G14" s="159"/>
      <c r="H14" s="160"/>
      <c r="I14" s="99">
        <f>G14-H14</f>
        <v>0</v>
      </c>
      <c r="J14" s="164"/>
      <c r="K14" s="164"/>
      <c r="L14" s="167"/>
    </row>
    <row r="15" spans="1:12" x14ac:dyDescent="0.25">
      <c r="A15" s="140"/>
      <c r="B15" s="340"/>
      <c r="C15" s="156"/>
      <c r="D15" s="340"/>
      <c r="E15" s="406"/>
      <c r="F15" s="79" t="s">
        <v>77</v>
      </c>
      <c r="G15" s="161"/>
      <c r="H15" s="162"/>
      <c r="I15" s="72">
        <f t="shared" ref="I15:I20" si="0">G15-H15</f>
        <v>0</v>
      </c>
      <c r="J15" s="147"/>
      <c r="K15" s="147"/>
      <c r="L15" s="168"/>
    </row>
    <row r="16" spans="1:12" x14ac:dyDescent="0.25">
      <c r="A16" s="140"/>
      <c r="B16" s="340"/>
      <c r="C16" s="351"/>
      <c r="D16" s="340"/>
      <c r="E16" s="156"/>
      <c r="F16" s="79" t="s">
        <v>77</v>
      </c>
      <c r="G16" s="161"/>
      <c r="H16" s="163"/>
      <c r="I16" s="72">
        <f t="shared" si="0"/>
        <v>0</v>
      </c>
      <c r="J16" s="147"/>
      <c r="K16" s="147"/>
      <c r="L16" s="169"/>
    </row>
    <row r="17" spans="1:12" x14ac:dyDescent="0.25">
      <c r="A17" s="140"/>
      <c r="B17" s="147"/>
      <c r="C17" s="147"/>
      <c r="D17" s="141"/>
      <c r="E17" s="156"/>
      <c r="F17" s="79" t="s">
        <v>77</v>
      </c>
      <c r="G17" s="159"/>
      <c r="H17" s="162"/>
      <c r="I17" s="72">
        <f t="shared" si="0"/>
        <v>0</v>
      </c>
      <c r="J17" s="147"/>
      <c r="K17" s="147"/>
      <c r="L17" s="168"/>
    </row>
    <row r="18" spans="1:12" x14ac:dyDescent="0.25">
      <c r="A18" s="140"/>
      <c r="B18" s="147"/>
      <c r="C18" s="147"/>
      <c r="D18" s="141"/>
      <c r="E18" s="156"/>
      <c r="F18" s="79" t="s">
        <v>77</v>
      </c>
      <c r="G18" s="159"/>
      <c r="H18" s="162"/>
      <c r="I18" s="72">
        <f t="shared" si="0"/>
        <v>0</v>
      </c>
      <c r="J18" s="147"/>
      <c r="K18" s="147"/>
      <c r="L18" s="168"/>
    </row>
    <row r="19" spans="1:12" x14ac:dyDescent="0.25">
      <c r="A19" s="140"/>
      <c r="B19" s="147"/>
      <c r="C19" s="147"/>
      <c r="D19" s="141"/>
      <c r="E19" s="156"/>
      <c r="F19" s="79" t="s">
        <v>77</v>
      </c>
      <c r="G19" s="159"/>
      <c r="H19" s="162"/>
      <c r="I19" s="72">
        <f t="shared" si="0"/>
        <v>0</v>
      </c>
      <c r="J19" s="147"/>
      <c r="K19" s="147"/>
      <c r="L19" s="168"/>
    </row>
    <row r="20" spans="1:12" x14ac:dyDescent="0.25">
      <c r="A20" s="137"/>
      <c r="B20" s="147"/>
      <c r="C20" s="137"/>
      <c r="D20" s="137"/>
      <c r="E20" s="156"/>
      <c r="F20" s="79" t="s">
        <v>77</v>
      </c>
      <c r="G20" s="159"/>
      <c r="H20" s="139">
        <v>0</v>
      </c>
      <c r="I20" s="99">
        <f t="shared" si="0"/>
        <v>0</v>
      </c>
      <c r="J20" s="147"/>
      <c r="K20" s="147"/>
      <c r="L20" s="168"/>
    </row>
    <row r="21" spans="1:12" x14ac:dyDescent="0.25">
      <c r="A21" s="22" t="s">
        <v>78</v>
      </c>
      <c r="B21" s="137"/>
      <c r="C21" s="137"/>
      <c r="D21" s="137"/>
      <c r="E21" s="79">
        <f>SUM(E14:E20)</f>
        <v>0</v>
      </c>
      <c r="F21" s="22"/>
      <c r="G21" s="72">
        <f>SUM(G14:G20)</f>
        <v>0</v>
      </c>
      <c r="H21" s="72">
        <f>SUM(H14:H20)</f>
        <v>0</v>
      </c>
      <c r="I21" s="72">
        <f>SUM(I14:I20)</f>
        <v>0</v>
      </c>
      <c r="J21" s="137"/>
      <c r="K21" s="147"/>
      <c r="L21" s="97">
        <f>SUM(L14:L20)</f>
        <v>0</v>
      </c>
    </row>
    <row r="22" spans="1:12" x14ac:dyDescent="0.25">
      <c r="A22" s="137"/>
      <c r="B22" s="137"/>
      <c r="C22" s="137"/>
      <c r="D22" s="137"/>
      <c r="E22" s="137"/>
      <c r="F22" s="22"/>
      <c r="G22" s="137"/>
      <c r="H22" s="137"/>
      <c r="I22" s="22"/>
      <c r="J22" s="137"/>
      <c r="K22" s="147"/>
      <c r="L22" s="168"/>
    </row>
    <row r="23" spans="1:12" x14ac:dyDescent="0.25">
      <c r="A23" s="140"/>
      <c r="B23" s="340"/>
      <c r="C23" s="350"/>
      <c r="D23" s="340"/>
      <c r="E23" s="156"/>
      <c r="F23" s="79" t="s">
        <v>23</v>
      </c>
      <c r="G23" s="159"/>
      <c r="H23" s="139">
        <v>0</v>
      </c>
      <c r="I23" s="72">
        <f>G23-H23</f>
        <v>0</v>
      </c>
      <c r="J23" s="139"/>
      <c r="K23" s="147"/>
      <c r="L23" s="167"/>
    </row>
    <row r="24" spans="1:12" x14ac:dyDescent="0.25">
      <c r="A24" s="137"/>
      <c r="B24" s="147"/>
      <c r="C24" s="137"/>
      <c r="D24" s="137"/>
      <c r="E24" s="156"/>
      <c r="F24" s="79"/>
      <c r="G24" s="139"/>
      <c r="H24" s="139"/>
      <c r="I24" s="72"/>
      <c r="J24" s="147"/>
      <c r="K24" s="147"/>
      <c r="L24" s="168"/>
    </row>
    <row r="25" spans="1:12" x14ac:dyDescent="0.25">
      <c r="A25" s="140"/>
      <c r="B25" s="340"/>
      <c r="C25" s="350"/>
      <c r="D25" s="340"/>
      <c r="E25" s="156"/>
      <c r="F25" s="79" t="s">
        <v>53</v>
      </c>
      <c r="G25" s="159"/>
      <c r="H25" s="139">
        <v>0</v>
      </c>
      <c r="I25" s="72">
        <f>G25-H25</f>
        <v>0</v>
      </c>
      <c r="J25" s="147"/>
      <c r="K25" s="147"/>
      <c r="L25" s="167"/>
    </row>
    <row r="26" spans="1:12" x14ac:dyDescent="0.25">
      <c r="A26" s="137"/>
      <c r="B26" s="137"/>
      <c r="C26" s="137"/>
      <c r="D26" s="157"/>
      <c r="E26" s="156"/>
      <c r="F26" s="79"/>
      <c r="G26" s="139"/>
      <c r="H26" s="139"/>
      <c r="I26" s="139"/>
      <c r="J26" s="147"/>
      <c r="K26" s="147"/>
      <c r="L26" s="168"/>
    </row>
    <row r="27" spans="1:12" x14ac:dyDescent="0.25">
      <c r="A27" s="140"/>
      <c r="B27" s="340"/>
      <c r="C27" s="156"/>
      <c r="D27" s="340"/>
      <c r="E27" s="156"/>
      <c r="F27" s="79" t="s">
        <v>64</v>
      </c>
      <c r="G27" s="159"/>
      <c r="H27" s="139">
        <v>0</v>
      </c>
      <c r="I27" s="72">
        <f t="shared" ref="I27" si="1">G27-H27</f>
        <v>0</v>
      </c>
      <c r="J27" s="147"/>
      <c r="K27" s="147"/>
      <c r="L27" s="167"/>
    </row>
    <row r="28" spans="1:12" x14ac:dyDescent="0.25">
      <c r="A28" s="137"/>
      <c r="B28" s="147"/>
      <c r="C28" s="147"/>
      <c r="D28" s="157"/>
      <c r="E28" s="156"/>
      <c r="F28" s="79" t="s">
        <v>64</v>
      </c>
      <c r="G28" s="159"/>
      <c r="H28" s="139">
        <v>0</v>
      </c>
      <c r="I28" s="72">
        <f>G28-H28</f>
        <v>0</v>
      </c>
      <c r="J28" s="147"/>
      <c r="K28" s="147"/>
      <c r="L28" s="167"/>
    </row>
    <row r="29" spans="1:12" x14ac:dyDescent="0.25">
      <c r="A29" s="137"/>
      <c r="B29" s="137"/>
      <c r="C29" s="137"/>
      <c r="D29" s="137"/>
      <c r="E29" s="156"/>
      <c r="F29" s="79" t="s">
        <v>64</v>
      </c>
      <c r="G29" s="159"/>
      <c r="H29" s="139">
        <v>0</v>
      </c>
      <c r="I29" s="72">
        <f t="shared" ref="I29" si="2">G29-H29</f>
        <v>0</v>
      </c>
      <c r="J29" s="147"/>
      <c r="K29" s="147"/>
      <c r="L29" s="167"/>
    </row>
    <row r="30" spans="1:12" x14ac:dyDescent="0.25">
      <c r="A30" s="137"/>
      <c r="B30" s="137"/>
      <c r="C30" s="137"/>
      <c r="D30" s="137"/>
      <c r="E30" s="156"/>
      <c r="F30" s="22" t="s">
        <v>88</v>
      </c>
      <c r="G30" s="139"/>
      <c r="H30" s="139"/>
      <c r="I30" s="182">
        <f>SUM(I27:I29)</f>
        <v>0</v>
      </c>
      <c r="J30" s="147"/>
      <c r="K30" s="147"/>
      <c r="L30" s="168"/>
    </row>
    <row r="31" spans="1:12" x14ac:dyDescent="0.25">
      <c r="A31" s="137"/>
      <c r="B31" s="137"/>
      <c r="C31" s="137"/>
      <c r="D31" s="137"/>
      <c r="E31" s="156"/>
      <c r="F31" s="22"/>
      <c r="G31" s="139"/>
      <c r="H31" s="139"/>
      <c r="I31" s="72"/>
      <c r="J31" s="147"/>
      <c r="K31" s="147"/>
      <c r="L31" s="168"/>
    </row>
    <row r="32" spans="1:12" x14ac:dyDescent="0.25">
      <c r="A32" s="137"/>
      <c r="B32" s="137"/>
      <c r="C32" s="137"/>
      <c r="D32" s="137"/>
      <c r="E32" s="156"/>
      <c r="F32" s="22"/>
      <c r="G32" s="139"/>
      <c r="H32" s="139"/>
      <c r="I32" s="72"/>
      <c r="J32" s="147"/>
      <c r="K32" s="147"/>
      <c r="L32" s="168"/>
    </row>
    <row r="33" spans="1:12" x14ac:dyDescent="0.25">
      <c r="A33" s="137"/>
      <c r="B33" s="137"/>
      <c r="C33" s="137"/>
      <c r="D33" s="137"/>
      <c r="E33" s="156"/>
      <c r="F33" s="22"/>
      <c r="G33" s="139"/>
      <c r="H33" s="139"/>
      <c r="I33" s="72"/>
      <c r="J33" s="147"/>
      <c r="K33" s="147"/>
      <c r="L33" s="168"/>
    </row>
    <row r="34" spans="1:12" x14ac:dyDescent="0.25">
      <c r="A34" s="137"/>
      <c r="B34" s="137"/>
      <c r="C34" s="137"/>
      <c r="D34" s="137"/>
      <c r="E34" s="156"/>
      <c r="F34" s="22"/>
      <c r="G34" s="139"/>
      <c r="H34" s="139"/>
      <c r="I34" s="72"/>
      <c r="J34" s="147"/>
      <c r="K34" s="147"/>
      <c r="L34" s="168"/>
    </row>
    <row r="35" spans="1:12" x14ac:dyDescent="0.25">
      <c r="A35" s="137"/>
      <c r="B35" s="137"/>
      <c r="C35" s="137"/>
      <c r="D35" s="137"/>
      <c r="E35" s="156"/>
      <c r="F35" s="22"/>
      <c r="G35" s="139"/>
      <c r="H35" s="139"/>
      <c r="I35" s="72"/>
      <c r="J35" s="147"/>
      <c r="K35" s="147"/>
      <c r="L35" s="168"/>
    </row>
    <row r="36" spans="1:12" x14ac:dyDescent="0.25">
      <c r="A36" s="137"/>
      <c r="B36" s="137"/>
      <c r="C36" s="137"/>
      <c r="D36" s="137"/>
      <c r="E36" s="156"/>
      <c r="F36" s="22"/>
      <c r="G36" s="139"/>
      <c r="H36" s="139"/>
      <c r="I36" s="72"/>
      <c r="J36" s="147"/>
      <c r="K36" s="147"/>
      <c r="L36" s="168"/>
    </row>
    <row r="37" spans="1:12" x14ac:dyDescent="0.25">
      <c r="A37" s="137"/>
      <c r="B37" s="137"/>
      <c r="C37" s="137"/>
      <c r="D37" s="137"/>
      <c r="E37" s="156"/>
      <c r="F37" s="22"/>
      <c r="G37" s="139"/>
      <c r="H37" s="139"/>
      <c r="I37" s="72"/>
      <c r="J37" s="147"/>
      <c r="K37" s="147"/>
      <c r="L37" s="168"/>
    </row>
    <row r="38" spans="1:12" x14ac:dyDescent="0.25">
      <c r="A38" s="137"/>
      <c r="B38" s="137"/>
      <c r="C38" s="137"/>
      <c r="D38" s="137"/>
      <c r="E38" s="156"/>
      <c r="F38" s="22"/>
      <c r="G38" s="139"/>
      <c r="H38" s="139"/>
      <c r="I38" s="72"/>
      <c r="J38" s="147"/>
      <c r="K38" s="147"/>
      <c r="L38" s="168"/>
    </row>
    <row r="39" spans="1:12" x14ac:dyDescent="0.25">
      <c r="A39" s="137"/>
      <c r="B39" s="137"/>
      <c r="C39" s="137"/>
      <c r="D39" s="137"/>
      <c r="E39" s="156"/>
      <c r="F39" s="22"/>
      <c r="G39" s="139"/>
      <c r="H39" s="139"/>
      <c r="I39" s="72"/>
      <c r="J39" s="147"/>
      <c r="K39" s="147"/>
      <c r="L39" s="168"/>
    </row>
    <row r="40" spans="1:12" x14ac:dyDescent="0.25">
      <c r="A40" s="137"/>
      <c r="B40" s="137"/>
      <c r="C40" s="137"/>
      <c r="D40" s="137"/>
      <c r="E40" s="156"/>
      <c r="F40" s="22"/>
      <c r="G40" s="139"/>
      <c r="H40" s="139"/>
      <c r="I40" s="72"/>
      <c r="J40" s="147"/>
      <c r="K40" s="147"/>
      <c r="L40" s="168"/>
    </row>
    <row r="41" spans="1:12" x14ac:dyDescent="0.25">
      <c r="A41" s="137"/>
      <c r="B41" s="137"/>
      <c r="C41" s="137"/>
      <c r="D41" s="137"/>
      <c r="E41" s="156"/>
      <c r="F41" s="22"/>
      <c r="G41" s="139"/>
      <c r="H41" s="139"/>
      <c r="I41" s="72"/>
      <c r="J41" s="147"/>
      <c r="K41" s="147"/>
      <c r="L41" s="168"/>
    </row>
    <row r="42" spans="1:12" x14ac:dyDescent="0.25">
      <c r="A42" s="137"/>
      <c r="B42" s="137"/>
      <c r="C42" s="137"/>
      <c r="D42" s="137"/>
      <c r="E42" s="156"/>
      <c r="F42" s="22"/>
      <c r="G42" s="139"/>
      <c r="H42" s="139"/>
      <c r="I42" s="72"/>
      <c r="J42" s="137"/>
      <c r="K42" s="147"/>
      <c r="L42" s="168"/>
    </row>
    <row r="43" spans="1:12" x14ac:dyDescent="0.25">
      <c r="A43" s="137"/>
      <c r="B43" s="137"/>
      <c r="C43" s="137"/>
      <c r="D43" s="137"/>
      <c r="E43" s="156"/>
      <c r="F43" s="22"/>
      <c r="G43" s="139"/>
      <c r="H43" s="139"/>
      <c r="I43" s="72"/>
      <c r="J43" s="137"/>
      <c r="K43" s="147"/>
      <c r="L43" s="168"/>
    </row>
    <row r="44" spans="1:12" ht="15.75" thickBot="1" x14ac:dyDescent="0.3">
      <c r="A44" s="158"/>
      <c r="B44" s="408"/>
      <c r="C44" s="409"/>
      <c r="D44" s="407"/>
      <c r="E44" s="155"/>
      <c r="G44" s="158"/>
      <c r="H44" s="158"/>
      <c r="I44" s="98"/>
      <c r="J44" s="165"/>
      <c r="K44" s="166"/>
      <c r="L44" s="170"/>
    </row>
    <row r="45" spans="1:12" ht="15.75" thickBot="1" x14ac:dyDescent="0.3">
      <c r="A45" s="59" t="s">
        <v>17</v>
      </c>
      <c r="B45" s="92"/>
      <c r="C45" s="93"/>
      <c r="D45" s="34"/>
      <c r="E45" s="94">
        <f>SUM(E21:E25)</f>
        <v>0</v>
      </c>
      <c r="F45" s="95">
        <f>SUM(F14:F44)</f>
        <v>0</v>
      </c>
      <c r="G45" s="104">
        <f>+G21+G23+G25+G30</f>
        <v>0</v>
      </c>
      <c r="H45" s="104">
        <f>SUM(H21:H44)</f>
        <v>0</v>
      </c>
      <c r="I45" s="104">
        <f>+I21+I23+I25+I30</f>
        <v>0</v>
      </c>
      <c r="J45" s="96">
        <f>SUM(J14:J43)</f>
        <v>0</v>
      </c>
      <c r="K45" s="103"/>
      <c r="L45" s="104">
        <f>SUM(L21:L44)</f>
        <v>0</v>
      </c>
    </row>
  </sheetData>
  <sheetProtection password="CA35" sheet="1" objects="1" scenarios="1" selectLockedCells="1"/>
  <pageMargins left="0.2" right="0.2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opLeftCell="Q10" workbookViewId="0">
      <selection activeCell="F21" sqref="F21"/>
    </sheetView>
  </sheetViews>
  <sheetFormatPr defaultRowHeight="15" x14ac:dyDescent="0.25"/>
  <cols>
    <col min="1" max="1" width="20.140625" bestFit="1" customWidth="1"/>
    <col min="2" max="2" width="26" bestFit="1" customWidth="1"/>
    <col min="3" max="4" width="14.28515625" bestFit="1" customWidth="1"/>
    <col min="5" max="5" width="11.5703125" customWidth="1"/>
    <col min="6" max="6" width="14.28515625" customWidth="1"/>
    <col min="7" max="7" width="10" customWidth="1"/>
    <col min="8" max="8" width="14.28515625" customWidth="1"/>
    <col min="9" max="9" width="14.28515625" bestFit="1" customWidth="1"/>
    <col min="10" max="11" width="11.5703125" bestFit="1" customWidth="1"/>
    <col min="43" max="43" width="15" bestFit="1" customWidth="1"/>
    <col min="44" max="44" width="14.28515625" bestFit="1" customWidth="1"/>
    <col min="45" max="45" width="12.28515625" bestFit="1" customWidth="1"/>
    <col min="46" max="46" width="13.5703125" bestFit="1" customWidth="1"/>
    <col min="47" max="47" width="20.140625" bestFit="1" customWidth="1"/>
  </cols>
  <sheetData>
    <row r="1" spans="1:47" ht="21.75" thickBot="1" x14ac:dyDescent="0.4">
      <c r="B1" s="17" t="s">
        <v>60</v>
      </c>
      <c r="C1" s="17"/>
      <c r="D1" s="17"/>
      <c r="E1" s="17"/>
      <c r="F1" s="17"/>
      <c r="G1" s="17"/>
    </row>
    <row r="2" spans="1:47" x14ac:dyDescent="0.25">
      <c r="A2" s="14" t="str">
        <f>'WIND ENERGY SYSTEMS'!A2</f>
        <v>REPORTING YEAR</v>
      </c>
      <c r="B2" s="218">
        <f>'WIND ENERGY SYSTEMS'!B2</f>
        <v>2018</v>
      </c>
    </row>
    <row r="3" spans="1:47" ht="15.75" thickBot="1" x14ac:dyDescent="0.3">
      <c r="A3" s="9" t="str">
        <f>'WIND ENERGY SYSTEMS'!A3</f>
        <v>TAX YEAR</v>
      </c>
      <c r="B3" s="49">
        <f>'WIND ENERGY SYSTEMS'!B3</f>
        <v>2019</v>
      </c>
    </row>
    <row r="4" spans="1:47" ht="15.75" thickBot="1" x14ac:dyDescent="0.3">
      <c r="A4" s="9" t="str">
        <f>'WIND ENERGY SYSTEMS'!A4</f>
        <v>NAME OF WIND PARK</v>
      </c>
      <c r="B4" s="49">
        <f>'WIND ENERGY SYSTEMS'!B4</f>
        <v>0</v>
      </c>
      <c r="F4" s="362" t="s">
        <v>13</v>
      </c>
      <c r="G4" s="363"/>
      <c r="H4" s="225"/>
      <c r="I4" s="226"/>
    </row>
    <row r="5" spans="1:47" ht="15.75" thickBot="1" x14ac:dyDescent="0.3">
      <c r="A5" s="9" t="str">
        <f>'WIND ENERGY SYSTEMS'!A5</f>
        <v>COUNTY/TOWNSHIP</v>
      </c>
      <c r="B5" s="49">
        <f>'WIND ENERGY SYSTEMS'!B5</f>
        <v>0</v>
      </c>
      <c r="F5" s="45" t="s">
        <v>33</v>
      </c>
      <c r="G5" s="113"/>
      <c r="H5" s="364"/>
      <c r="I5" s="113"/>
    </row>
    <row r="6" spans="1:47" ht="15.75" thickBot="1" x14ac:dyDescent="0.3">
      <c r="A6" s="15" t="str">
        <f>'WIND ENERGY SYSTEMS'!A6</f>
        <v>OWNER</v>
      </c>
      <c r="B6" s="50">
        <f>'WIND ENERGY SYSTEMS'!B6</f>
        <v>0</v>
      </c>
    </row>
    <row r="8" spans="1:47" ht="15.75" thickBot="1" x14ac:dyDescent="0.3">
      <c r="D8" s="276"/>
    </row>
    <row r="9" spans="1:47" ht="15.75" thickBot="1" x14ac:dyDescent="0.3">
      <c r="D9" s="68"/>
      <c r="E9" s="313" t="s">
        <v>176</v>
      </c>
      <c r="F9" s="51"/>
      <c r="G9" s="38"/>
      <c r="H9" s="68"/>
      <c r="I9" s="51" t="s">
        <v>156</v>
      </c>
      <c r="J9" s="51"/>
      <c r="K9" s="38"/>
      <c r="L9" s="68"/>
      <c r="M9" s="51" t="s">
        <v>157</v>
      </c>
      <c r="N9" s="51"/>
      <c r="O9" s="38"/>
      <c r="P9" s="68"/>
      <c r="Q9" s="51" t="s">
        <v>158</v>
      </c>
      <c r="R9" s="51"/>
      <c r="S9" s="38"/>
      <c r="T9" s="71"/>
      <c r="U9" s="172" t="s">
        <v>159</v>
      </c>
      <c r="V9" s="172"/>
      <c r="W9" s="109"/>
      <c r="X9" s="68"/>
      <c r="Y9" s="51" t="s">
        <v>160</v>
      </c>
      <c r="Z9" s="51"/>
      <c r="AA9" s="38"/>
      <c r="AB9" s="68"/>
      <c r="AC9" s="51" t="s">
        <v>161</v>
      </c>
      <c r="AD9" s="51"/>
      <c r="AE9" s="38"/>
      <c r="AF9" s="68"/>
      <c r="AG9" s="51" t="s">
        <v>162</v>
      </c>
      <c r="AH9" s="51"/>
      <c r="AI9" s="38"/>
      <c r="AJ9" s="68"/>
      <c r="AK9" s="51" t="s">
        <v>166</v>
      </c>
      <c r="AL9" s="51"/>
      <c r="AM9" s="38"/>
      <c r="AN9" s="68"/>
      <c r="AO9" s="51" t="s">
        <v>163</v>
      </c>
      <c r="AP9" s="51"/>
      <c r="AQ9" s="38"/>
    </row>
    <row r="10" spans="1:47" ht="15.75" thickBot="1" x14ac:dyDescent="0.3">
      <c r="A10" s="277" t="s">
        <v>32</v>
      </c>
      <c r="B10" s="278" t="s">
        <v>174</v>
      </c>
      <c r="C10" s="1" t="s">
        <v>177</v>
      </c>
      <c r="D10" s="1" t="s">
        <v>135</v>
      </c>
      <c r="E10" s="1" t="s">
        <v>135</v>
      </c>
      <c r="F10" s="1" t="s">
        <v>96</v>
      </c>
      <c r="G10" s="278" t="s">
        <v>138</v>
      </c>
      <c r="H10" s="1" t="s">
        <v>135</v>
      </c>
      <c r="I10" s="1" t="s">
        <v>135</v>
      </c>
      <c r="J10" s="1" t="s">
        <v>96</v>
      </c>
      <c r="K10" s="1" t="s">
        <v>138</v>
      </c>
      <c r="L10" s="1" t="s">
        <v>135</v>
      </c>
      <c r="M10" s="1" t="s">
        <v>135</v>
      </c>
      <c r="N10" s="1" t="s">
        <v>96</v>
      </c>
      <c r="O10" s="1" t="s">
        <v>138</v>
      </c>
      <c r="P10" s="1" t="s">
        <v>135</v>
      </c>
      <c r="Q10" s="1" t="s">
        <v>135</v>
      </c>
      <c r="R10" s="1" t="s">
        <v>96</v>
      </c>
      <c r="S10" s="1" t="s">
        <v>138</v>
      </c>
      <c r="T10" s="243" t="s">
        <v>135</v>
      </c>
      <c r="U10" s="243" t="s">
        <v>135</v>
      </c>
      <c r="V10" s="243" t="s">
        <v>96</v>
      </c>
      <c r="W10" s="244" t="s">
        <v>138</v>
      </c>
      <c r="X10" s="242" t="s">
        <v>135</v>
      </c>
      <c r="Y10" s="1" t="s">
        <v>135</v>
      </c>
      <c r="Z10" s="1" t="s">
        <v>96</v>
      </c>
      <c r="AA10" s="33" t="s">
        <v>138</v>
      </c>
      <c r="AB10" s="33" t="s">
        <v>135</v>
      </c>
      <c r="AC10" s="1" t="s">
        <v>135</v>
      </c>
      <c r="AD10" s="1" t="s">
        <v>96</v>
      </c>
      <c r="AE10" s="33" t="s">
        <v>138</v>
      </c>
      <c r="AF10" s="33" t="s">
        <v>135</v>
      </c>
      <c r="AG10" s="1" t="s">
        <v>135</v>
      </c>
      <c r="AH10" s="1" t="s">
        <v>96</v>
      </c>
      <c r="AI10" s="33" t="s">
        <v>138</v>
      </c>
      <c r="AJ10" s="33" t="s">
        <v>135</v>
      </c>
      <c r="AK10" s="1" t="s">
        <v>135</v>
      </c>
      <c r="AL10" s="1" t="s">
        <v>96</v>
      </c>
      <c r="AM10" s="1" t="s">
        <v>138</v>
      </c>
      <c r="AN10" s="1" t="s">
        <v>135</v>
      </c>
      <c r="AO10" s="1" t="s">
        <v>135</v>
      </c>
      <c r="AP10" s="1" t="s">
        <v>96</v>
      </c>
      <c r="AQ10" s="1" t="s">
        <v>138</v>
      </c>
      <c r="AR10" s="33" t="s">
        <v>142</v>
      </c>
      <c r="AS10" s="33" t="s">
        <v>153</v>
      </c>
      <c r="AT10" s="365" t="s">
        <v>153</v>
      </c>
      <c r="AU10" s="304" t="s">
        <v>32</v>
      </c>
    </row>
    <row r="11" spans="1:47" x14ac:dyDescent="0.25">
      <c r="A11" s="279" t="s">
        <v>6</v>
      </c>
      <c r="B11" s="280"/>
      <c r="C11" s="6" t="s">
        <v>178</v>
      </c>
      <c r="D11" s="6" t="s">
        <v>110</v>
      </c>
      <c r="E11" s="6" t="s">
        <v>136</v>
      </c>
      <c r="F11" s="2"/>
      <c r="G11" s="291" t="s">
        <v>139</v>
      </c>
      <c r="H11" s="6" t="s">
        <v>110</v>
      </c>
      <c r="I11" s="6" t="s">
        <v>136</v>
      </c>
      <c r="J11" s="2"/>
      <c r="K11" s="6" t="s">
        <v>139</v>
      </c>
      <c r="L11" s="6" t="s">
        <v>110</v>
      </c>
      <c r="M11" s="6" t="s">
        <v>136</v>
      </c>
      <c r="N11" s="2"/>
      <c r="O11" s="6" t="s">
        <v>139</v>
      </c>
      <c r="P11" s="6" t="s">
        <v>110</v>
      </c>
      <c r="Q11" s="6" t="s">
        <v>136</v>
      </c>
      <c r="R11" s="2"/>
      <c r="S11" s="6" t="s">
        <v>139</v>
      </c>
      <c r="T11" s="6" t="s">
        <v>110</v>
      </c>
      <c r="U11" s="6" t="s">
        <v>136</v>
      </c>
      <c r="V11" s="2"/>
      <c r="W11" s="67" t="s">
        <v>139</v>
      </c>
      <c r="X11" s="67" t="s">
        <v>110</v>
      </c>
      <c r="Y11" s="6" t="s">
        <v>136</v>
      </c>
      <c r="Z11" s="2"/>
      <c r="AA11" s="67" t="s">
        <v>139</v>
      </c>
      <c r="AB11" s="67" t="s">
        <v>110</v>
      </c>
      <c r="AC11" s="6" t="s">
        <v>136</v>
      </c>
      <c r="AD11" s="2"/>
      <c r="AE11" s="67" t="s">
        <v>139</v>
      </c>
      <c r="AF11" s="67" t="s">
        <v>110</v>
      </c>
      <c r="AG11" s="6" t="s">
        <v>136</v>
      </c>
      <c r="AH11" s="2"/>
      <c r="AI11" s="67" t="s">
        <v>139</v>
      </c>
      <c r="AJ11" s="67" t="s">
        <v>110</v>
      </c>
      <c r="AK11" s="6" t="s">
        <v>136</v>
      </c>
      <c r="AL11" s="2"/>
      <c r="AM11" s="6" t="s">
        <v>139</v>
      </c>
      <c r="AN11" s="6" t="s">
        <v>110</v>
      </c>
      <c r="AO11" s="6" t="s">
        <v>136</v>
      </c>
      <c r="AP11" s="2"/>
      <c r="AQ11" s="6" t="s">
        <v>139</v>
      </c>
      <c r="AR11" s="67" t="s">
        <v>143</v>
      </c>
      <c r="AS11" s="67" t="s">
        <v>154</v>
      </c>
      <c r="AT11" s="234" t="s">
        <v>175</v>
      </c>
      <c r="AU11" s="291" t="s">
        <v>6</v>
      </c>
    </row>
    <row r="12" spans="1:47" ht="15.75" thickBot="1" x14ac:dyDescent="0.3">
      <c r="A12" s="281" t="s">
        <v>5</v>
      </c>
      <c r="B12" s="282"/>
      <c r="C12" s="53"/>
      <c r="D12" s="44"/>
      <c r="E12" s="12"/>
      <c r="F12" s="18"/>
      <c r="G12" s="292"/>
      <c r="H12" s="44"/>
      <c r="I12" s="12"/>
      <c r="J12" s="18"/>
      <c r="K12" s="44"/>
      <c r="L12" s="44"/>
      <c r="M12" s="12"/>
      <c r="N12" s="18"/>
      <c r="O12" s="44"/>
      <c r="P12" s="44"/>
      <c r="Q12" s="12"/>
      <c r="R12" s="18"/>
      <c r="S12" s="44"/>
      <c r="T12" s="44"/>
      <c r="U12" s="12"/>
      <c r="V12" s="18"/>
      <c r="W12" s="220"/>
      <c r="X12" s="220"/>
      <c r="Y12" s="12"/>
      <c r="Z12" s="18"/>
      <c r="AA12" s="220"/>
      <c r="AB12" s="220"/>
      <c r="AC12" s="12"/>
      <c r="AD12" s="18"/>
      <c r="AE12" s="220"/>
      <c r="AF12" s="220"/>
      <c r="AG12" s="12"/>
      <c r="AH12" s="18"/>
      <c r="AI12" s="220"/>
      <c r="AJ12" s="220"/>
      <c r="AK12" s="12"/>
      <c r="AL12" s="18"/>
      <c r="AM12" s="44"/>
      <c r="AN12" s="44"/>
      <c r="AO12" s="12"/>
      <c r="AP12" s="18"/>
      <c r="AQ12" s="44"/>
      <c r="AR12" s="153" t="s">
        <v>144</v>
      </c>
      <c r="AS12" s="6" t="s">
        <v>152</v>
      </c>
      <c r="AT12" s="197" t="s">
        <v>190</v>
      </c>
      <c r="AU12" s="367" t="s">
        <v>5</v>
      </c>
    </row>
    <row r="13" spans="1:47" x14ac:dyDescent="0.25">
      <c r="A13" s="283">
        <f>'UTILITY SYSTEMS'!A14</f>
        <v>0</v>
      </c>
      <c r="B13" s="314" t="str">
        <f>'UTILITY SYSTEMS'!F14</f>
        <v>COLLECTOR UNDERGROUND</v>
      </c>
      <c r="C13" s="320">
        <f>'UTILITY SYSTEMS'!I14</f>
        <v>0</v>
      </c>
      <c r="D13" s="317"/>
      <c r="E13" s="257"/>
      <c r="F13" s="132"/>
      <c r="G13" s="289">
        <f>E13*F13</f>
        <v>0</v>
      </c>
      <c r="H13" s="317"/>
      <c r="I13" s="257"/>
      <c r="J13" s="132"/>
      <c r="K13" s="289">
        <f>I13*J13</f>
        <v>0</v>
      </c>
      <c r="L13" s="228"/>
      <c r="M13" s="231"/>
      <c r="N13" s="230"/>
      <c r="O13" s="289">
        <f>M13*N13</f>
        <v>0</v>
      </c>
      <c r="P13" s="228"/>
      <c r="Q13" s="231"/>
      <c r="R13" s="230"/>
      <c r="S13" s="287">
        <f>Q13*R13</f>
        <v>0</v>
      </c>
      <c r="T13" s="228"/>
      <c r="U13" s="231"/>
      <c r="V13" s="230"/>
      <c r="W13" s="287">
        <f>U13*V13</f>
        <v>0</v>
      </c>
      <c r="X13" s="228"/>
      <c r="Y13" s="231"/>
      <c r="Z13" s="230"/>
      <c r="AA13" s="219">
        <f>Y13*Z13</f>
        <v>0</v>
      </c>
      <c r="AB13" s="228"/>
      <c r="AC13" s="231"/>
      <c r="AD13" s="230"/>
      <c r="AE13" s="219">
        <f>AC13*AD13</f>
        <v>0</v>
      </c>
      <c r="AF13" s="228"/>
      <c r="AG13" s="231"/>
      <c r="AH13" s="230"/>
      <c r="AI13" s="219">
        <f>AG13*AH13</f>
        <v>0</v>
      </c>
      <c r="AJ13" s="228"/>
      <c r="AK13" s="231"/>
      <c r="AL13" s="230"/>
      <c r="AM13" s="219">
        <f>AK13*AL13</f>
        <v>0</v>
      </c>
      <c r="AN13" s="228"/>
      <c r="AO13" s="231"/>
      <c r="AP13" s="230"/>
      <c r="AQ13" s="221">
        <f>AO13*AP13</f>
        <v>0</v>
      </c>
      <c r="AR13" s="188">
        <f>+G13+K13+O13+S13+W13+AA13+AE13+AI13+AM13+AQ13</f>
        <v>0</v>
      </c>
      <c r="AS13" s="188">
        <f>+E13+I13+M13+Q13+U13+Y13+AC13+AG13+AK13+AO13</f>
        <v>0</v>
      </c>
      <c r="AT13" s="366">
        <f>+C13+AS13</f>
        <v>0</v>
      </c>
      <c r="AU13" s="368">
        <f t="shared" ref="AU13:AU27" si="0">A13</f>
        <v>0</v>
      </c>
    </row>
    <row r="14" spans="1:47" x14ac:dyDescent="0.25">
      <c r="A14" s="283">
        <f>'UTILITY SYSTEMS'!A15</f>
        <v>0</v>
      </c>
      <c r="B14" s="314" t="str">
        <f>'UTILITY SYSTEMS'!F15</f>
        <v>COLLECTOR UNDERGROUND</v>
      </c>
      <c r="C14" s="321">
        <f>'UTILITY SYSTEMS'!I15</f>
        <v>0</v>
      </c>
      <c r="D14" s="317"/>
      <c r="E14" s="257"/>
      <c r="F14" s="132"/>
      <c r="G14" s="289">
        <f>E14*F14</f>
        <v>0</v>
      </c>
      <c r="H14" s="317"/>
      <c r="I14" s="257"/>
      <c r="J14" s="132"/>
      <c r="K14" s="289">
        <f>I14*J14</f>
        <v>0</v>
      </c>
      <c r="L14" s="228"/>
      <c r="M14" s="229"/>
      <c r="N14" s="230"/>
      <c r="O14" s="289">
        <f t="shared" ref="O14:O27" si="1">M14*N14</f>
        <v>0</v>
      </c>
      <c r="P14" s="228"/>
      <c r="Q14" s="229"/>
      <c r="R14" s="230"/>
      <c r="S14" s="287">
        <f t="shared" ref="S14:S27" si="2">Q14*R14</f>
        <v>0</v>
      </c>
      <c r="T14" s="228"/>
      <c r="U14" s="229"/>
      <c r="V14" s="230"/>
      <c r="W14" s="287">
        <f t="shared" ref="W14:W27" si="3">U14*V14</f>
        <v>0</v>
      </c>
      <c r="X14" s="228"/>
      <c r="Y14" s="229"/>
      <c r="Z14" s="230"/>
      <c r="AA14" s="219">
        <f t="shared" ref="AA14:AA27" si="4">Y14*Z14</f>
        <v>0</v>
      </c>
      <c r="AB14" s="228"/>
      <c r="AC14" s="231"/>
      <c r="AD14" s="230"/>
      <c r="AE14" s="219">
        <f t="shared" ref="AE14:AE27" si="5">AC14*AD14</f>
        <v>0</v>
      </c>
      <c r="AF14" s="228"/>
      <c r="AG14" s="229"/>
      <c r="AH14" s="230"/>
      <c r="AI14" s="219">
        <f t="shared" ref="AI14:AI27" si="6">AG14*AH14</f>
        <v>0</v>
      </c>
      <c r="AJ14" s="228"/>
      <c r="AK14" s="229"/>
      <c r="AL14" s="230"/>
      <c r="AM14" s="219">
        <f t="shared" ref="AM14:AM27" si="7">AK14*AL14</f>
        <v>0</v>
      </c>
      <c r="AN14" s="228"/>
      <c r="AO14" s="231"/>
      <c r="AP14" s="230"/>
      <c r="AQ14" s="221">
        <f t="shared" ref="AQ14:AQ27" si="8">AO14*AP14</f>
        <v>0</v>
      </c>
      <c r="AR14" s="188">
        <f t="shared" ref="AR14:AR27" si="9">+G14+K14+O14+S14+W14+AA14+AE14+AI14+AM14+AQ14</f>
        <v>0</v>
      </c>
      <c r="AS14" s="188">
        <f>+E14+I14+M14+Q14+U14+Y14+AC14+AG14+AK14+AQ14</f>
        <v>0</v>
      </c>
      <c r="AT14" s="366">
        <f t="shared" ref="AT14:AT27" si="10">+C14+AS14</f>
        <v>0</v>
      </c>
      <c r="AU14" s="368">
        <f t="shared" si="0"/>
        <v>0</v>
      </c>
    </row>
    <row r="15" spans="1:47" x14ac:dyDescent="0.25">
      <c r="A15" s="283">
        <f>'UTILITY SYSTEMS'!A16</f>
        <v>0</v>
      </c>
      <c r="B15" s="314" t="str">
        <f>'UTILITY SYSTEMS'!F16</f>
        <v>COLLECTOR UNDERGROUND</v>
      </c>
      <c r="C15" s="321">
        <f>'UTILITY SYSTEMS'!I16</f>
        <v>0</v>
      </c>
      <c r="D15" s="317"/>
      <c r="E15" s="257"/>
      <c r="F15" s="132"/>
      <c r="G15" s="289">
        <f>E15*F15</f>
        <v>0</v>
      </c>
      <c r="H15" s="228"/>
      <c r="I15" s="257"/>
      <c r="J15" s="132"/>
      <c r="K15" s="289">
        <f>I15*J15</f>
        <v>0</v>
      </c>
      <c r="L15" s="228"/>
      <c r="M15" s="229"/>
      <c r="N15" s="230"/>
      <c r="O15" s="289">
        <f t="shared" si="1"/>
        <v>0</v>
      </c>
      <c r="P15" s="228"/>
      <c r="Q15" s="229"/>
      <c r="R15" s="230"/>
      <c r="S15" s="287">
        <f t="shared" si="2"/>
        <v>0</v>
      </c>
      <c r="T15" s="228"/>
      <c r="U15" s="229"/>
      <c r="V15" s="230"/>
      <c r="W15" s="287">
        <f t="shared" si="3"/>
        <v>0</v>
      </c>
      <c r="X15" s="228"/>
      <c r="Y15" s="229"/>
      <c r="Z15" s="230"/>
      <c r="AA15" s="219">
        <f t="shared" si="4"/>
        <v>0</v>
      </c>
      <c r="AB15" s="228"/>
      <c r="AC15" s="231"/>
      <c r="AD15" s="230"/>
      <c r="AE15" s="219">
        <f t="shared" si="5"/>
        <v>0</v>
      </c>
      <c r="AF15" s="228"/>
      <c r="AG15" s="229"/>
      <c r="AH15" s="230"/>
      <c r="AI15" s="219">
        <f t="shared" si="6"/>
        <v>0</v>
      </c>
      <c r="AJ15" s="228"/>
      <c r="AK15" s="229"/>
      <c r="AL15" s="230"/>
      <c r="AM15" s="219">
        <f t="shared" si="7"/>
        <v>0</v>
      </c>
      <c r="AN15" s="228"/>
      <c r="AO15" s="231"/>
      <c r="AP15" s="230"/>
      <c r="AQ15" s="221">
        <f t="shared" si="8"/>
        <v>0</v>
      </c>
      <c r="AR15" s="188">
        <f t="shared" si="9"/>
        <v>0</v>
      </c>
      <c r="AS15" s="188">
        <f>+E15+I15+M15+Q15+U15+Y15+AC15+AG15+AK15+AQ15</f>
        <v>0</v>
      </c>
      <c r="AT15" s="366">
        <f t="shared" si="10"/>
        <v>0</v>
      </c>
      <c r="AU15" s="368">
        <f t="shared" si="0"/>
        <v>0</v>
      </c>
    </row>
    <row r="16" spans="1:47" x14ac:dyDescent="0.25">
      <c r="A16" s="283">
        <f>'UTILITY SYSTEMS'!A17</f>
        <v>0</v>
      </c>
      <c r="B16" s="314" t="str">
        <f>'UTILITY SYSTEMS'!F17</f>
        <v>COLLECTOR UNDERGROUND</v>
      </c>
      <c r="C16" s="321">
        <f>'UTILITY SYSTEMS'!I17</f>
        <v>0</v>
      </c>
      <c r="D16" s="317"/>
      <c r="E16" s="257"/>
      <c r="F16" s="132"/>
      <c r="G16" s="289">
        <f>E16*F16</f>
        <v>0</v>
      </c>
      <c r="H16" s="228"/>
      <c r="I16" s="204"/>
      <c r="J16" s="132"/>
      <c r="K16" s="289">
        <f t="shared" ref="K16:K27" si="11">I16*J16</f>
        <v>0</v>
      </c>
      <c r="L16" s="228"/>
      <c r="M16" s="229"/>
      <c r="N16" s="230"/>
      <c r="O16" s="289">
        <f t="shared" si="1"/>
        <v>0</v>
      </c>
      <c r="P16" s="228"/>
      <c r="Q16" s="229"/>
      <c r="R16" s="230"/>
      <c r="S16" s="287">
        <f t="shared" si="2"/>
        <v>0</v>
      </c>
      <c r="T16" s="228"/>
      <c r="U16" s="229"/>
      <c r="V16" s="230"/>
      <c r="W16" s="287">
        <f t="shared" si="3"/>
        <v>0</v>
      </c>
      <c r="X16" s="228"/>
      <c r="Y16" s="229"/>
      <c r="Z16" s="230"/>
      <c r="AA16" s="219">
        <f t="shared" si="4"/>
        <v>0</v>
      </c>
      <c r="AB16" s="228"/>
      <c r="AC16" s="231"/>
      <c r="AD16" s="230"/>
      <c r="AE16" s="219">
        <f t="shared" si="5"/>
        <v>0</v>
      </c>
      <c r="AF16" s="228"/>
      <c r="AG16" s="229"/>
      <c r="AH16" s="230"/>
      <c r="AI16" s="219">
        <f t="shared" si="6"/>
        <v>0</v>
      </c>
      <c r="AJ16" s="228"/>
      <c r="AK16" s="229"/>
      <c r="AL16" s="230"/>
      <c r="AM16" s="219">
        <f t="shared" si="7"/>
        <v>0</v>
      </c>
      <c r="AN16" s="228"/>
      <c r="AO16" s="231"/>
      <c r="AP16" s="230"/>
      <c r="AQ16" s="221">
        <f t="shared" si="8"/>
        <v>0</v>
      </c>
      <c r="AR16" s="188">
        <f t="shared" si="9"/>
        <v>0</v>
      </c>
      <c r="AS16" s="222">
        <f t="shared" ref="AS16:AS19" si="12">+E16+I16+M16+Q16+U16+Y16+AC16+AG16+AK16+AQ16</f>
        <v>0</v>
      </c>
      <c r="AT16" s="366">
        <f t="shared" si="10"/>
        <v>0</v>
      </c>
      <c r="AU16" s="368">
        <f t="shared" si="0"/>
        <v>0</v>
      </c>
    </row>
    <row r="17" spans="1:47" x14ac:dyDescent="0.25">
      <c r="A17" s="283">
        <f>'UTILITY SYSTEMS'!A18</f>
        <v>0</v>
      </c>
      <c r="B17" s="314" t="str">
        <f>'UTILITY SYSTEMS'!F18</f>
        <v>COLLECTOR UNDERGROUND</v>
      </c>
      <c r="C17" s="321">
        <f>'UTILITY SYSTEMS'!I18</f>
        <v>0</v>
      </c>
      <c r="D17" s="317"/>
      <c r="E17" s="257"/>
      <c r="F17" s="132"/>
      <c r="G17" s="289">
        <f t="shared" ref="G17:G27" si="13">E17*F17</f>
        <v>0</v>
      </c>
      <c r="H17" s="228"/>
      <c r="I17" s="204"/>
      <c r="J17" s="132"/>
      <c r="K17" s="289">
        <f t="shared" si="11"/>
        <v>0</v>
      </c>
      <c r="L17" s="228"/>
      <c r="M17" s="229"/>
      <c r="N17" s="230"/>
      <c r="O17" s="289">
        <f t="shared" si="1"/>
        <v>0</v>
      </c>
      <c r="P17" s="228"/>
      <c r="Q17" s="229"/>
      <c r="R17" s="230"/>
      <c r="S17" s="287">
        <f t="shared" si="2"/>
        <v>0</v>
      </c>
      <c r="T17" s="228"/>
      <c r="U17" s="229"/>
      <c r="V17" s="230"/>
      <c r="W17" s="287">
        <f t="shared" si="3"/>
        <v>0</v>
      </c>
      <c r="X17" s="228"/>
      <c r="Y17" s="229"/>
      <c r="Z17" s="230"/>
      <c r="AA17" s="219">
        <f t="shared" si="4"/>
        <v>0</v>
      </c>
      <c r="AB17" s="228"/>
      <c r="AC17" s="231"/>
      <c r="AD17" s="230"/>
      <c r="AE17" s="219">
        <f t="shared" si="5"/>
        <v>0</v>
      </c>
      <c r="AF17" s="228"/>
      <c r="AG17" s="229"/>
      <c r="AH17" s="230"/>
      <c r="AI17" s="219">
        <f t="shared" si="6"/>
        <v>0</v>
      </c>
      <c r="AJ17" s="228"/>
      <c r="AK17" s="229"/>
      <c r="AL17" s="230"/>
      <c r="AM17" s="219">
        <f t="shared" si="7"/>
        <v>0</v>
      </c>
      <c r="AN17" s="228"/>
      <c r="AO17" s="231"/>
      <c r="AP17" s="230"/>
      <c r="AQ17" s="221">
        <f t="shared" si="8"/>
        <v>0</v>
      </c>
      <c r="AR17" s="188">
        <f t="shared" si="9"/>
        <v>0</v>
      </c>
      <c r="AS17" s="222">
        <f t="shared" si="12"/>
        <v>0</v>
      </c>
      <c r="AT17" s="366">
        <f t="shared" si="10"/>
        <v>0</v>
      </c>
      <c r="AU17" s="368">
        <f t="shared" si="0"/>
        <v>0</v>
      </c>
    </row>
    <row r="18" spans="1:47" x14ac:dyDescent="0.25">
      <c r="A18" s="283">
        <f>'UTILITY SYSTEMS'!A19</f>
        <v>0</v>
      </c>
      <c r="B18" s="314" t="str">
        <f>'UTILITY SYSTEMS'!F19</f>
        <v>COLLECTOR UNDERGROUND</v>
      </c>
      <c r="C18" s="321">
        <f>'UTILITY SYSTEMS'!I19</f>
        <v>0</v>
      </c>
      <c r="D18" s="317"/>
      <c r="E18" s="257"/>
      <c r="F18" s="132"/>
      <c r="G18" s="289">
        <f>E18*F18</f>
        <v>0</v>
      </c>
      <c r="H18" s="228"/>
      <c r="I18" s="204"/>
      <c r="J18" s="132"/>
      <c r="K18" s="289">
        <f t="shared" si="11"/>
        <v>0</v>
      </c>
      <c r="L18" s="228"/>
      <c r="M18" s="229"/>
      <c r="N18" s="230"/>
      <c r="O18" s="289">
        <f t="shared" si="1"/>
        <v>0</v>
      </c>
      <c r="P18" s="228"/>
      <c r="Q18" s="229"/>
      <c r="R18" s="230"/>
      <c r="S18" s="287">
        <f t="shared" si="2"/>
        <v>0</v>
      </c>
      <c r="T18" s="228"/>
      <c r="U18" s="229"/>
      <c r="V18" s="230"/>
      <c r="W18" s="287">
        <f t="shared" si="3"/>
        <v>0</v>
      </c>
      <c r="X18" s="228"/>
      <c r="Y18" s="229"/>
      <c r="Z18" s="230"/>
      <c r="AA18" s="219">
        <f t="shared" si="4"/>
        <v>0</v>
      </c>
      <c r="AB18" s="228"/>
      <c r="AC18" s="231"/>
      <c r="AD18" s="230"/>
      <c r="AE18" s="219">
        <f t="shared" si="5"/>
        <v>0</v>
      </c>
      <c r="AF18" s="228"/>
      <c r="AG18" s="229"/>
      <c r="AH18" s="230"/>
      <c r="AI18" s="219">
        <f t="shared" si="6"/>
        <v>0</v>
      </c>
      <c r="AJ18" s="228"/>
      <c r="AK18" s="229"/>
      <c r="AL18" s="230"/>
      <c r="AM18" s="219">
        <f t="shared" si="7"/>
        <v>0</v>
      </c>
      <c r="AN18" s="228"/>
      <c r="AO18" s="231"/>
      <c r="AP18" s="230"/>
      <c r="AQ18" s="221">
        <f t="shared" si="8"/>
        <v>0</v>
      </c>
      <c r="AR18" s="188">
        <f t="shared" si="9"/>
        <v>0</v>
      </c>
      <c r="AS18" s="222">
        <f t="shared" si="12"/>
        <v>0</v>
      </c>
      <c r="AT18" s="366">
        <f t="shared" si="10"/>
        <v>0</v>
      </c>
      <c r="AU18" s="368">
        <f t="shared" si="0"/>
        <v>0</v>
      </c>
    </row>
    <row r="19" spans="1:47" x14ac:dyDescent="0.25">
      <c r="A19" s="283">
        <f>'UTILITY SYSTEMS'!A20</f>
        <v>0</v>
      </c>
      <c r="B19" s="314" t="str">
        <f>'UTILITY SYSTEMS'!F20</f>
        <v>COLLECTOR UNDERGROUND</v>
      </c>
      <c r="C19" s="321">
        <f>'UTILITY SYSTEMS'!I20</f>
        <v>0</v>
      </c>
      <c r="D19" s="317"/>
      <c r="E19" s="257"/>
      <c r="F19" s="132"/>
      <c r="G19" s="289">
        <f t="shared" si="13"/>
        <v>0</v>
      </c>
      <c r="H19" s="228"/>
      <c r="I19" s="204"/>
      <c r="J19" s="132"/>
      <c r="K19" s="289">
        <f t="shared" si="11"/>
        <v>0</v>
      </c>
      <c r="L19" s="228"/>
      <c r="M19" s="229"/>
      <c r="N19" s="230"/>
      <c r="O19" s="289">
        <f t="shared" si="1"/>
        <v>0</v>
      </c>
      <c r="P19" s="228"/>
      <c r="Q19" s="229"/>
      <c r="R19" s="230"/>
      <c r="S19" s="287">
        <f t="shared" si="2"/>
        <v>0</v>
      </c>
      <c r="T19" s="228"/>
      <c r="U19" s="229"/>
      <c r="V19" s="230"/>
      <c r="W19" s="287">
        <f t="shared" si="3"/>
        <v>0</v>
      </c>
      <c r="X19" s="228"/>
      <c r="Y19" s="229"/>
      <c r="Z19" s="230"/>
      <c r="AA19" s="219">
        <f t="shared" si="4"/>
        <v>0</v>
      </c>
      <c r="AB19" s="228"/>
      <c r="AC19" s="231"/>
      <c r="AD19" s="230"/>
      <c r="AE19" s="219">
        <f t="shared" si="5"/>
        <v>0</v>
      </c>
      <c r="AF19" s="228"/>
      <c r="AG19" s="229"/>
      <c r="AH19" s="230"/>
      <c r="AI19" s="219">
        <f t="shared" si="6"/>
        <v>0</v>
      </c>
      <c r="AJ19" s="228"/>
      <c r="AK19" s="229"/>
      <c r="AL19" s="230"/>
      <c r="AM19" s="219">
        <f t="shared" si="7"/>
        <v>0</v>
      </c>
      <c r="AN19" s="228"/>
      <c r="AO19" s="231"/>
      <c r="AP19" s="230"/>
      <c r="AQ19" s="221">
        <f t="shared" si="8"/>
        <v>0</v>
      </c>
      <c r="AR19" s="188">
        <f t="shared" si="9"/>
        <v>0</v>
      </c>
      <c r="AS19" s="222">
        <f t="shared" si="12"/>
        <v>0</v>
      </c>
      <c r="AT19" s="366">
        <f t="shared" si="10"/>
        <v>0</v>
      </c>
      <c r="AU19" s="368">
        <f t="shared" si="0"/>
        <v>0</v>
      </c>
    </row>
    <row r="20" spans="1:47" x14ac:dyDescent="0.25">
      <c r="A20" s="283"/>
      <c r="B20" s="314"/>
      <c r="C20" s="321"/>
      <c r="D20" s="317"/>
      <c r="E20" s="258"/>
      <c r="F20" s="137"/>
      <c r="G20" s="289"/>
      <c r="H20" s="229"/>
      <c r="I20" s="137"/>
      <c r="J20" s="137"/>
      <c r="K20" s="289"/>
      <c r="L20" s="229"/>
      <c r="M20" s="229"/>
      <c r="N20" s="229"/>
      <c r="O20" s="289"/>
      <c r="P20" s="229"/>
      <c r="Q20" s="229"/>
      <c r="R20" s="229"/>
      <c r="S20" s="287"/>
      <c r="T20" s="229"/>
      <c r="U20" s="229"/>
      <c r="V20" s="229"/>
      <c r="W20" s="287"/>
      <c r="X20" s="229"/>
      <c r="Y20" s="229"/>
      <c r="Z20" s="229"/>
      <c r="AA20" s="219"/>
      <c r="AB20" s="228"/>
      <c r="AC20" s="231"/>
      <c r="AD20" s="230"/>
      <c r="AE20" s="219"/>
      <c r="AF20" s="228"/>
      <c r="AG20" s="229"/>
      <c r="AH20" s="229"/>
      <c r="AI20" s="219"/>
      <c r="AJ20" s="228"/>
      <c r="AK20" s="229"/>
      <c r="AL20" s="229"/>
      <c r="AM20" s="219"/>
      <c r="AN20" s="228"/>
      <c r="AO20" s="229"/>
      <c r="AP20" s="229"/>
      <c r="AQ20" s="221"/>
      <c r="AR20" s="188"/>
      <c r="AS20" s="22"/>
      <c r="AT20" s="366">
        <f t="shared" si="10"/>
        <v>0</v>
      </c>
      <c r="AU20" s="368">
        <f t="shared" si="0"/>
        <v>0</v>
      </c>
    </row>
    <row r="21" spans="1:47" x14ac:dyDescent="0.25">
      <c r="A21" s="283">
        <f>'UTILITY SYSTEMS'!$A$23</f>
        <v>0</v>
      </c>
      <c r="B21" s="314" t="str">
        <f>'UTILITY SYSTEMS'!$F$23</f>
        <v>COLLECTOR SUBSTATION</v>
      </c>
      <c r="C21" s="321">
        <f>'UTILITY SYSTEMS'!$I$23</f>
        <v>0</v>
      </c>
      <c r="D21" s="317"/>
      <c r="E21" s="257"/>
      <c r="F21" s="132"/>
      <c r="G21" s="289">
        <f t="shared" si="13"/>
        <v>0</v>
      </c>
      <c r="H21" s="229"/>
      <c r="I21" s="257"/>
      <c r="J21" s="132"/>
      <c r="K21" s="289">
        <f t="shared" si="11"/>
        <v>0</v>
      </c>
      <c r="L21" s="229"/>
      <c r="M21" s="229"/>
      <c r="N21" s="230"/>
      <c r="O21" s="289">
        <f t="shared" si="1"/>
        <v>0</v>
      </c>
      <c r="P21" s="229"/>
      <c r="Q21" s="229"/>
      <c r="R21" s="230"/>
      <c r="S21" s="287">
        <f t="shared" si="2"/>
        <v>0</v>
      </c>
      <c r="T21" s="228"/>
      <c r="U21" s="229"/>
      <c r="V21" s="230"/>
      <c r="W21" s="287">
        <f t="shared" si="3"/>
        <v>0</v>
      </c>
      <c r="X21" s="228"/>
      <c r="Y21" s="229"/>
      <c r="Z21" s="230"/>
      <c r="AA21" s="219">
        <f t="shared" si="4"/>
        <v>0</v>
      </c>
      <c r="AB21" s="228"/>
      <c r="AC21" s="231"/>
      <c r="AD21" s="230"/>
      <c r="AE21" s="219">
        <f t="shared" si="5"/>
        <v>0</v>
      </c>
      <c r="AF21" s="228"/>
      <c r="AG21" s="229"/>
      <c r="AH21" s="230"/>
      <c r="AI21" s="219">
        <f t="shared" si="6"/>
        <v>0</v>
      </c>
      <c r="AJ21" s="228"/>
      <c r="AK21" s="229"/>
      <c r="AL21" s="230"/>
      <c r="AM21" s="219">
        <f t="shared" si="7"/>
        <v>0</v>
      </c>
      <c r="AN21" s="228"/>
      <c r="AO21" s="231"/>
      <c r="AP21" s="230"/>
      <c r="AQ21" s="221">
        <f t="shared" si="8"/>
        <v>0</v>
      </c>
      <c r="AR21" s="188">
        <f>+G21+K21+O21+S21+W21+AA21+AE21+AI21+AM21+AQ21</f>
        <v>0</v>
      </c>
      <c r="AS21" s="188">
        <f>+E21+I21+M21+Q21+U21+Y21+AC21+AG21+AK21+AQ21</f>
        <v>0</v>
      </c>
      <c r="AT21" s="366">
        <f t="shared" si="10"/>
        <v>0</v>
      </c>
      <c r="AU21" s="368">
        <f t="shared" si="0"/>
        <v>0</v>
      </c>
    </row>
    <row r="22" spans="1:47" x14ac:dyDescent="0.25">
      <c r="A22" s="283"/>
      <c r="B22" s="284"/>
      <c r="C22" s="319"/>
      <c r="D22" s="317"/>
      <c r="E22" s="258"/>
      <c r="F22" s="137"/>
      <c r="G22" s="289"/>
      <c r="H22" s="229"/>
      <c r="I22" s="137"/>
      <c r="J22" s="137"/>
      <c r="K22" s="289"/>
      <c r="L22" s="229"/>
      <c r="M22" s="229"/>
      <c r="N22" s="229"/>
      <c r="O22" s="289"/>
      <c r="P22" s="229"/>
      <c r="Q22" s="229"/>
      <c r="R22" s="229"/>
      <c r="S22" s="287"/>
      <c r="T22" s="228"/>
      <c r="U22" s="229"/>
      <c r="V22" s="229"/>
      <c r="W22" s="287"/>
      <c r="X22" s="228"/>
      <c r="Y22" s="229"/>
      <c r="Z22" s="229"/>
      <c r="AA22" s="219"/>
      <c r="AB22" s="228"/>
      <c r="AC22" s="231"/>
      <c r="AD22" s="230"/>
      <c r="AE22" s="219"/>
      <c r="AF22" s="228"/>
      <c r="AG22" s="229"/>
      <c r="AH22" s="229"/>
      <c r="AI22" s="219"/>
      <c r="AJ22" s="228"/>
      <c r="AK22" s="229"/>
      <c r="AL22" s="229"/>
      <c r="AM22" s="219"/>
      <c r="AN22" s="228"/>
      <c r="AO22" s="231"/>
      <c r="AP22" s="229"/>
      <c r="AQ22" s="221"/>
      <c r="AR22" s="188"/>
      <c r="AS22" s="22"/>
      <c r="AT22" s="325"/>
      <c r="AU22" s="368">
        <f t="shared" si="0"/>
        <v>0</v>
      </c>
    </row>
    <row r="23" spans="1:47" x14ac:dyDescent="0.25">
      <c r="A23" s="283">
        <f>'UTILITY SYSTEMS'!$A$25</f>
        <v>0</v>
      </c>
      <c r="B23" s="314" t="str">
        <f>'UTILITY SYSTEMS'!$F$25</f>
        <v>TRANSMISSION LINE</v>
      </c>
      <c r="C23" s="321">
        <f>'UTILITY SYSTEMS'!$I$25</f>
        <v>0</v>
      </c>
      <c r="D23" s="317"/>
      <c r="E23" s="257"/>
      <c r="F23" s="132"/>
      <c r="G23" s="289">
        <f t="shared" si="13"/>
        <v>0</v>
      </c>
      <c r="H23" s="229"/>
      <c r="I23" s="204">
        <v>0</v>
      </c>
      <c r="J23" s="132"/>
      <c r="K23" s="289">
        <f t="shared" si="11"/>
        <v>0</v>
      </c>
      <c r="L23" s="229"/>
      <c r="M23" s="229"/>
      <c r="N23" s="230"/>
      <c r="O23" s="289">
        <f t="shared" si="1"/>
        <v>0</v>
      </c>
      <c r="P23" s="229"/>
      <c r="Q23" s="229"/>
      <c r="R23" s="230"/>
      <c r="S23" s="287">
        <f t="shared" si="2"/>
        <v>0</v>
      </c>
      <c r="T23" s="228"/>
      <c r="U23" s="229"/>
      <c r="V23" s="230"/>
      <c r="W23" s="287">
        <f t="shared" si="3"/>
        <v>0</v>
      </c>
      <c r="X23" s="228"/>
      <c r="Y23" s="229"/>
      <c r="Z23" s="230"/>
      <c r="AA23" s="219">
        <f t="shared" si="4"/>
        <v>0</v>
      </c>
      <c r="AB23" s="228"/>
      <c r="AC23" s="231"/>
      <c r="AD23" s="230"/>
      <c r="AE23" s="219">
        <f t="shared" si="5"/>
        <v>0</v>
      </c>
      <c r="AF23" s="228"/>
      <c r="AG23" s="229"/>
      <c r="AH23" s="230"/>
      <c r="AI23" s="219">
        <f t="shared" si="6"/>
        <v>0</v>
      </c>
      <c r="AJ23" s="228"/>
      <c r="AK23" s="229"/>
      <c r="AL23" s="230"/>
      <c r="AM23" s="219">
        <f t="shared" si="7"/>
        <v>0</v>
      </c>
      <c r="AN23" s="228"/>
      <c r="AO23" s="231"/>
      <c r="AP23" s="230"/>
      <c r="AQ23" s="221">
        <f t="shared" si="8"/>
        <v>0</v>
      </c>
      <c r="AR23" s="188">
        <f t="shared" si="9"/>
        <v>0</v>
      </c>
      <c r="AS23" s="222">
        <f>+E23+I23+M23+Q23+U23+Y23+AC23+AG23+AK23+AQ23</f>
        <v>0</v>
      </c>
      <c r="AT23" s="366">
        <f t="shared" si="10"/>
        <v>0</v>
      </c>
      <c r="AU23" s="368">
        <f t="shared" si="0"/>
        <v>0</v>
      </c>
    </row>
    <row r="24" spans="1:47" x14ac:dyDescent="0.25">
      <c r="A24" s="283"/>
      <c r="B24" s="284"/>
      <c r="C24" s="319"/>
      <c r="D24" s="317"/>
      <c r="E24" s="258"/>
      <c r="F24" s="137"/>
      <c r="G24" s="289"/>
      <c r="H24" s="229"/>
      <c r="I24" s="137"/>
      <c r="J24" s="137"/>
      <c r="K24" s="289"/>
      <c r="L24" s="229"/>
      <c r="M24" s="229"/>
      <c r="N24" s="229"/>
      <c r="O24" s="289"/>
      <c r="P24" s="229"/>
      <c r="Q24" s="229"/>
      <c r="R24" s="229"/>
      <c r="S24" s="287"/>
      <c r="T24" s="228"/>
      <c r="U24" s="229"/>
      <c r="V24" s="229"/>
      <c r="W24" s="287"/>
      <c r="X24" s="228"/>
      <c r="Y24" s="229"/>
      <c r="Z24" s="229"/>
      <c r="AA24" s="219"/>
      <c r="AB24" s="228"/>
      <c r="AC24" s="231"/>
      <c r="AD24" s="230"/>
      <c r="AE24" s="219"/>
      <c r="AF24" s="228"/>
      <c r="AG24" s="229"/>
      <c r="AH24" s="229"/>
      <c r="AI24" s="219"/>
      <c r="AJ24" s="228"/>
      <c r="AK24" s="229"/>
      <c r="AL24" s="229"/>
      <c r="AM24" s="219"/>
      <c r="AN24" s="228"/>
      <c r="AO24" s="229"/>
      <c r="AP24" s="229"/>
      <c r="AQ24" s="221"/>
      <c r="AR24" s="188"/>
      <c r="AS24" s="22"/>
      <c r="AT24" s="325"/>
      <c r="AU24" s="368">
        <f t="shared" si="0"/>
        <v>0</v>
      </c>
    </row>
    <row r="25" spans="1:47" x14ac:dyDescent="0.25">
      <c r="A25" s="283">
        <f>'UTILITY SYSTEMS'!A27</f>
        <v>0</v>
      </c>
      <c r="B25" s="314" t="str">
        <f>'UTILITY SYSTEMS'!F27</f>
        <v>SCADA/ MET TOWER</v>
      </c>
      <c r="C25" s="321">
        <f>'UTILITY SYSTEMS'!I27</f>
        <v>0</v>
      </c>
      <c r="D25" s="317"/>
      <c r="E25" s="257"/>
      <c r="F25" s="132"/>
      <c r="G25" s="289">
        <f t="shared" si="13"/>
        <v>0</v>
      </c>
      <c r="H25" s="229"/>
      <c r="I25" s="204">
        <v>0</v>
      </c>
      <c r="J25" s="132"/>
      <c r="K25" s="289">
        <f t="shared" si="11"/>
        <v>0</v>
      </c>
      <c r="L25" s="229"/>
      <c r="M25" s="229"/>
      <c r="N25" s="230"/>
      <c r="O25" s="289">
        <f t="shared" si="1"/>
        <v>0</v>
      </c>
      <c r="P25" s="229"/>
      <c r="Q25" s="229"/>
      <c r="R25" s="230"/>
      <c r="S25" s="287">
        <f t="shared" si="2"/>
        <v>0</v>
      </c>
      <c r="T25" s="228"/>
      <c r="U25" s="229"/>
      <c r="V25" s="230"/>
      <c r="W25" s="287">
        <f t="shared" si="3"/>
        <v>0</v>
      </c>
      <c r="X25" s="228"/>
      <c r="Y25" s="229"/>
      <c r="Z25" s="230"/>
      <c r="AA25" s="219">
        <f t="shared" si="4"/>
        <v>0</v>
      </c>
      <c r="AB25" s="228"/>
      <c r="AC25" s="231"/>
      <c r="AD25" s="230"/>
      <c r="AE25" s="219">
        <f t="shared" si="5"/>
        <v>0</v>
      </c>
      <c r="AF25" s="228"/>
      <c r="AG25" s="229"/>
      <c r="AH25" s="230"/>
      <c r="AI25" s="219">
        <f t="shared" si="6"/>
        <v>0</v>
      </c>
      <c r="AJ25" s="228"/>
      <c r="AK25" s="229"/>
      <c r="AL25" s="230"/>
      <c r="AM25" s="219">
        <f t="shared" si="7"/>
        <v>0</v>
      </c>
      <c r="AN25" s="228"/>
      <c r="AO25" s="231"/>
      <c r="AP25" s="230"/>
      <c r="AQ25" s="221">
        <f t="shared" si="8"/>
        <v>0</v>
      </c>
      <c r="AR25" s="188">
        <f t="shared" si="9"/>
        <v>0</v>
      </c>
      <c r="AS25" s="222">
        <f t="shared" ref="AS25:AS27" si="14">+E25+I25+M25+Q25+U25+Y25+AC25+AG25+AK25+AQ25</f>
        <v>0</v>
      </c>
      <c r="AT25" s="366">
        <f t="shared" si="10"/>
        <v>0</v>
      </c>
      <c r="AU25" s="368">
        <f t="shared" si="0"/>
        <v>0</v>
      </c>
    </row>
    <row r="26" spans="1:47" x14ac:dyDescent="0.25">
      <c r="A26" s="283">
        <f>'UTILITY SYSTEMS'!A28</f>
        <v>0</v>
      </c>
      <c r="B26" s="314" t="str">
        <f>'UTILITY SYSTEMS'!F28</f>
        <v>SCADA/ MET TOWER</v>
      </c>
      <c r="C26" s="319">
        <f>'UTILITY SYSTEMS'!I28</f>
        <v>0</v>
      </c>
      <c r="D26" s="317"/>
      <c r="E26" s="257">
        <v>0</v>
      </c>
      <c r="F26" s="132"/>
      <c r="G26" s="289">
        <f>E26*F26</f>
        <v>0</v>
      </c>
      <c r="H26" s="229"/>
      <c r="I26" s="204">
        <v>0</v>
      </c>
      <c r="J26" s="132"/>
      <c r="K26" s="289">
        <f t="shared" si="11"/>
        <v>0</v>
      </c>
      <c r="L26" s="229"/>
      <c r="M26" s="229"/>
      <c r="N26" s="230"/>
      <c r="O26" s="289">
        <f t="shared" si="1"/>
        <v>0</v>
      </c>
      <c r="P26" s="229"/>
      <c r="Q26" s="229"/>
      <c r="R26" s="230"/>
      <c r="S26" s="287">
        <f t="shared" si="2"/>
        <v>0</v>
      </c>
      <c r="T26" s="228"/>
      <c r="U26" s="229"/>
      <c r="V26" s="230"/>
      <c r="W26" s="287">
        <f t="shared" si="3"/>
        <v>0</v>
      </c>
      <c r="X26" s="228"/>
      <c r="Y26" s="229"/>
      <c r="Z26" s="230"/>
      <c r="AA26" s="219">
        <f t="shared" si="4"/>
        <v>0</v>
      </c>
      <c r="AB26" s="228"/>
      <c r="AC26" s="231"/>
      <c r="AD26" s="230"/>
      <c r="AE26" s="219">
        <f t="shared" si="5"/>
        <v>0</v>
      </c>
      <c r="AF26" s="228"/>
      <c r="AG26" s="229"/>
      <c r="AH26" s="230"/>
      <c r="AI26" s="219">
        <f t="shared" si="6"/>
        <v>0</v>
      </c>
      <c r="AJ26" s="228"/>
      <c r="AK26" s="229"/>
      <c r="AL26" s="230"/>
      <c r="AM26" s="219">
        <f t="shared" si="7"/>
        <v>0</v>
      </c>
      <c r="AN26" s="228"/>
      <c r="AO26" s="231"/>
      <c r="AP26" s="230"/>
      <c r="AQ26" s="221">
        <f t="shared" si="8"/>
        <v>0</v>
      </c>
      <c r="AR26" s="188">
        <f t="shared" si="9"/>
        <v>0</v>
      </c>
      <c r="AS26" s="222">
        <f t="shared" si="14"/>
        <v>0</v>
      </c>
      <c r="AT26" s="366">
        <f t="shared" si="10"/>
        <v>0</v>
      </c>
      <c r="AU26" s="368">
        <f t="shared" si="0"/>
        <v>0</v>
      </c>
    </row>
    <row r="27" spans="1:47" x14ac:dyDescent="0.25">
      <c r="A27" s="283">
        <f>'UTILITY SYSTEMS'!A29</f>
        <v>0</v>
      </c>
      <c r="B27" s="315" t="str">
        <f>'UTILITY SYSTEMS'!F29</f>
        <v>SCADA/ MET TOWER</v>
      </c>
      <c r="C27" s="319">
        <f>'UTILITY SYSTEMS'!I29</f>
        <v>0</v>
      </c>
      <c r="D27" s="317"/>
      <c r="E27" s="257">
        <v>0</v>
      </c>
      <c r="F27" s="132"/>
      <c r="G27" s="289">
        <f t="shared" si="13"/>
        <v>0</v>
      </c>
      <c r="H27" s="229"/>
      <c r="I27" s="204">
        <v>0</v>
      </c>
      <c r="J27" s="132"/>
      <c r="K27" s="289">
        <f t="shared" si="11"/>
        <v>0</v>
      </c>
      <c r="L27" s="229"/>
      <c r="M27" s="229"/>
      <c r="N27" s="230"/>
      <c r="O27" s="289">
        <f t="shared" si="1"/>
        <v>0</v>
      </c>
      <c r="P27" s="229"/>
      <c r="Q27" s="229"/>
      <c r="R27" s="230"/>
      <c r="S27" s="287">
        <f t="shared" si="2"/>
        <v>0</v>
      </c>
      <c r="T27" s="228"/>
      <c r="U27" s="229"/>
      <c r="V27" s="230"/>
      <c r="W27" s="287">
        <f t="shared" si="3"/>
        <v>0</v>
      </c>
      <c r="X27" s="228"/>
      <c r="Y27" s="229"/>
      <c r="Z27" s="230"/>
      <c r="AA27" s="219">
        <f t="shared" si="4"/>
        <v>0</v>
      </c>
      <c r="AB27" s="228"/>
      <c r="AC27" s="231"/>
      <c r="AD27" s="230"/>
      <c r="AE27" s="219">
        <f t="shared" si="5"/>
        <v>0</v>
      </c>
      <c r="AF27" s="228"/>
      <c r="AG27" s="229"/>
      <c r="AH27" s="230"/>
      <c r="AI27" s="219">
        <f t="shared" si="6"/>
        <v>0</v>
      </c>
      <c r="AJ27" s="228"/>
      <c r="AK27" s="229"/>
      <c r="AL27" s="230"/>
      <c r="AM27" s="219">
        <f t="shared" si="7"/>
        <v>0</v>
      </c>
      <c r="AN27" s="228"/>
      <c r="AO27" s="231"/>
      <c r="AP27" s="230"/>
      <c r="AQ27" s="221">
        <f t="shared" si="8"/>
        <v>0</v>
      </c>
      <c r="AR27" s="188">
        <f t="shared" si="9"/>
        <v>0</v>
      </c>
      <c r="AS27" s="222">
        <f t="shared" si="14"/>
        <v>0</v>
      </c>
      <c r="AT27" s="366">
        <f t="shared" si="10"/>
        <v>0</v>
      </c>
      <c r="AU27" s="368">
        <f t="shared" si="0"/>
        <v>0</v>
      </c>
    </row>
    <row r="28" spans="1:47" ht="15.75" thickBot="1" x14ac:dyDescent="0.3">
      <c r="A28" s="285"/>
      <c r="B28" s="316"/>
      <c r="C28" s="349">
        <f>SUM(C13:C27)</f>
        <v>0</v>
      </c>
      <c r="D28" s="318"/>
      <c r="E28" s="188">
        <f>SUM(E13:E27)</f>
        <v>0</v>
      </c>
      <c r="F28" s="22"/>
      <c r="G28" s="290">
        <f>SUM(G13:G27)</f>
        <v>0</v>
      </c>
      <c r="H28" s="22"/>
      <c r="I28" s="188">
        <f>SUM(I13:I27)</f>
        <v>0</v>
      </c>
      <c r="J28" s="22"/>
      <c r="K28" s="290">
        <f>SUM(K13:K27)</f>
        <v>0</v>
      </c>
      <c r="L28" s="22"/>
      <c r="M28" s="222">
        <f>SUM(M13:M27)</f>
        <v>0</v>
      </c>
      <c r="N28" s="22"/>
      <c r="O28" s="288">
        <f>SUM(O13:O27)</f>
        <v>0</v>
      </c>
      <c r="P28" s="22"/>
      <c r="Q28" s="222">
        <f>SUM(Q13:Q27)</f>
        <v>0</v>
      </c>
      <c r="R28" s="22"/>
      <c r="S28" s="288">
        <f>SUM(S13:S27)</f>
        <v>0</v>
      </c>
      <c r="T28" s="22"/>
      <c r="U28" s="222">
        <f>SUM(U13:U27)</f>
        <v>0</v>
      </c>
      <c r="V28" s="22"/>
      <c r="W28" s="288">
        <f>SUM(W13:W27)</f>
        <v>0</v>
      </c>
      <c r="X28" s="22"/>
      <c r="Y28" s="222">
        <f>SUM(Y13:Y27)</f>
        <v>0</v>
      </c>
      <c r="Z28" s="22"/>
      <c r="AA28" s="222">
        <f>SUM(AA13:AA27)</f>
        <v>0</v>
      </c>
      <c r="AB28" s="22"/>
      <c r="AC28" s="222">
        <f>SUM(AC13:AC27)</f>
        <v>0</v>
      </c>
      <c r="AD28" s="22"/>
      <c r="AE28" s="222">
        <f>SUM(AE13:AE27)</f>
        <v>0</v>
      </c>
      <c r="AF28" s="22"/>
      <c r="AG28" s="222">
        <f>SUM(AG13:AG27)</f>
        <v>0</v>
      </c>
      <c r="AH28" s="22"/>
      <c r="AI28" s="222">
        <f>SUM(AI13:AI27)</f>
        <v>0</v>
      </c>
      <c r="AJ28" s="22"/>
      <c r="AK28" s="222">
        <f>SUM(AK13:AK27)</f>
        <v>0</v>
      </c>
      <c r="AL28" s="22"/>
      <c r="AM28" s="222">
        <f>SUM(AM13:AM27)</f>
        <v>0</v>
      </c>
      <c r="AN28" s="22"/>
      <c r="AO28" s="222">
        <f>SUM(AO13:AO27)</f>
        <v>0</v>
      </c>
      <c r="AP28" s="22"/>
      <c r="AQ28" s="222">
        <f>SUM(AQ13:AQ27)</f>
        <v>0</v>
      </c>
      <c r="AR28" s="188">
        <f>SUM(AR13:AR27)</f>
        <v>0</v>
      </c>
      <c r="AS28" s="188">
        <f>SUM(AS13:AS27)</f>
        <v>0</v>
      </c>
      <c r="AT28" s="366">
        <f>SUM(AT13:AT27)</f>
        <v>0</v>
      </c>
      <c r="AU28" s="369"/>
    </row>
  </sheetData>
  <sheetProtection password="CA35" sheet="1" objects="1" scenarios="1" selectLockedCells="1"/>
  <pageMargins left="0" right="0" top="0" bottom="0" header="0.3" footer="0.3"/>
  <pageSetup paperSize="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G31" zoomScale="85" zoomScaleNormal="85" workbookViewId="0">
      <selection activeCell="G50" sqref="G50"/>
    </sheetView>
  </sheetViews>
  <sheetFormatPr defaultRowHeight="15" x14ac:dyDescent="0.25"/>
  <cols>
    <col min="1" max="1" width="20.28515625" customWidth="1"/>
    <col min="2" max="2" width="18.140625" customWidth="1"/>
    <col min="3" max="3" width="11.42578125" customWidth="1"/>
    <col min="4" max="4" width="9.42578125" customWidth="1"/>
    <col min="5" max="5" width="9.140625" customWidth="1"/>
    <col min="6" max="7" width="13.7109375" customWidth="1"/>
    <col min="8" max="8" width="13.42578125" customWidth="1"/>
    <col min="9" max="9" width="13.7109375" customWidth="1"/>
    <col min="10" max="10" width="13.42578125" customWidth="1"/>
    <col min="11" max="12" width="13.7109375" customWidth="1"/>
    <col min="13" max="13" width="15.7109375" customWidth="1"/>
    <col min="14" max="14" width="14.140625" customWidth="1"/>
    <col min="15" max="15" width="17" customWidth="1"/>
    <col min="16" max="16" width="17.5703125" customWidth="1"/>
    <col min="17" max="17" width="18" customWidth="1"/>
    <col min="18" max="18" width="21" bestFit="1" customWidth="1"/>
    <col min="19" max="19" width="16.28515625" customWidth="1"/>
    <col min="20" max="20" width="20.7109375" bestFit="1" customWidth="1"/>
    <col min="21" max="21" width="14.85546875" customWidth="1"/>
    <col min="22" max="22" width="13.5703125" bestFit="1" customWidth="1"/>
    <col min="23" max="23" width="13.7109375" bestFit="1" customWidth="1"/>
    <col min="24" max="24" width="9.28515625" customWidth="1"/>
    <col min="25" max="25" width="11.5703125" bestFit="1" customWidth="1"/>
  </cols>
  <sheetData>
    <row r="1" spans="1:21" ht="21.75" thickBot="1" x14ac:dyDescent="0.4">
      <c r="A1" s="293"/>
      <c r="B1" s="286"/>
      <c r="C1" s="286"/>
      <c r="D1" s="286"/>
      <c r="E1" s="286"/>
      <c r="F1" s="286"/>
      <c r="G1" s="286"/>
      <c r="H1" s="286"/>
    </row>
    <row r="2" spans="1:21" ht="15.75" thickBot="1" x14ac:dyDescent="0.3">
      <c r="A2" s="294" t="s">
        <v>42</v>
      </c>
      <c r="B2" s="295">
        <f>'WIND ENERGY SYSTEMS'!B2</f>
        <v>2018</v>
      </c>
      <c r="C2" s="286"/>
      <c r="D2" s="286"/>
      <c r="E2" s="286"/>
      <c r="F2" s="286"/>
      <c r="G2" s="286"/>
      <c r="H2" s="286"/>
    </row>
    <row r="3" spans="1:21" ht="15.75" thickBot="1" x14ac:dyDescent="0.3">
      <c r="A3" s="296" t="s">
        <v>29</v>
      </c>
      <c r="B3" s="297">
        <f>'WIND ENERGY SYSTEMS'!B3</f>
        <v>2019</v>
      </c>
      <c r="C3" s="286"/>
      <c r="D3" s="286"/>
      <c r="E3" s="286"/>
      <c r="F3" s="286"/>
      <c r="G3" s="286"/>
      <c r="H3" s="286"/>
    </row>
    <row r="4" spans="1:21" ht="15.75" thickBot="1" x14ac:dyDescent="0.3">
      <c r="A4" s="296" t="s">
        <v>0</v>
      </c>
      <c r="B4" s="297">
        <f>'WIND ENERGY SYSTEMS'!B4</f>
        <v>0</v>
      </c>
      <c r="C4" s="286"/>
      <c r="D4" s="286"/>
      <c r="E4" s="286"/>
      <c r="F4" s="286"/>
      <c r="G4" s="286"/>
      <c r="H4" s="286"/>
    </row>
    <row r="5" spans="1:21" ht="15.75" thickBot="1" x14ac:dyDescent="0.3">
      <c r="A5" s="296" t="s">
        <v>2</v>
      </c>
      <c r="B5" s="297">
        <f>'WIND ENERGY SYSTEMS'!B5</f>
        <v>0</v>
      </c>
      <c r="C5" s="286"/>
      <c r="D5" s="286"/>
      <c r="E5" s="286"/>
      <c r="F5" s="286"/>
      <c r="G5" s="286"/>
      <c r="H5" s="286"/>
    </row>
    <row r="6" spans="1:21" ht="15.75" thickBot="1" x14ac:dyDescent="0.3">
      <c r="A6" s="298" t="s">
        <v>10</v>
      </c>
      <c r="B6" s="299">
        <f>'WIND ENERGY SYSTEMS'!B6</f>
        <v>0</v>
      </c>
      <c r="C6" s="286"/>
      <c r="D6" s="286"/>
      <c r="E6" s="286"/>
      <c r="F6" s="286"/>
      <c r="G6" s="286"/>
      <c r="H6" s="286"/>
    </row>
    <row r="7" spans="1:21" ht="15.75" thickBot="1" x14ac:dyDescent="0.3">
      <c r="A7" s="300" t="s">
        <v>81</v>
      </c>
      <c r="B7" s="301">
        <f>'WIND ENERGY SYSTEMS'!B7</f>
        <v>0</v>
      </c>
      <c r="C7" s="286"/>
      <c r="D7" s="286"/>
      <c r="E7" s="286"/>
      <c r="F7" s="286"/>
      <c r="G7" s="286"/>
      <c r="H7" s="286"/>
    </row>
    <row r="8" spans="1:21" x14ac:dyDescent="0.25">
      <c r="A8" s="286"/>
      <c r="B8" s="286"/>
      <c r="C8" s="286"/>
      <c r="D8" s="286"/>
      <c r="E8" s="286"/>
      <c r="F8" s="286"/>
      <c r="G8" s="286"/>
      <c r="H8" s="286"/>
    </row>
    <row r="9" spans="1:21" x14ac:dyDescent="0.25">
      <c r="A9" s="286"/>
      <c r="B9" s="286"/>
      <c r="C9" s="286"/>
      <c r="D9" s="286"/>
      <c r="E9" s="286"/>
      <c r="F9" s="286"/>
      <c r="G9" s="286"/>
      <c r="H9" s="302" t="s">
        <v>123</v>
      </c>
    </row>
    <row r="10" spans="1:21" ht="16.5" thickBot="1" x14ac:dyDescent="0.3">
      <c r="A10" s="286"/>
      <c r="B10" s="303" t="s">
        <v>89</v>
      </c>
      <c r="C10" s="286"/>
      <c r="D10" s="286"/>
      <c r="E10" s="286"/>
      <c r="F10" s="286"/>
      <c r="G10" s="286"/>
      <c r="H10" s="286"/>
    </row>
    <row r="11" spans="1:21" ht="15.75" thickBot="1" x14ac:dyDescent="0.3">
      <c r="A11" s="286"/>
      <c r="B11" s="286"/>
      <c r="C11" s="286"/>
      <c r="D11" s="286"/>
      <c r="E11" s="286"/>
      <c r="F11" s="286"/>
      <c r="G11" s="286"/>
      <c r="H11" s="286"/>
      <c r="Q11" s="19" t="s">
        <v>148</v>
      </c>
      <c r="R11" s="109"/>
      <c r="S11" s="11"/>
      <c r="T11" s="11"/>
    </row>
    <row r="12" spans="1:21" ht="15.75" thickBot="1" x14ac:dyDescent="0.3">
      <c r="A12" s="286"/>
      <c r="B12" s="286"/>
      <c r="C12" s="286"/>
      <c r="D12" s="286"/>
      <c r="E12" s="286"/>
      <c r="F12" s="286"/>
      <c r="G12" s="286"/>
      <c r="H12" s="286"/>
      <c r="Q12" s="107" t="s">
        <v>149</v>
      </c>
      <c r="R12" s="174"/>
      <c r="S12" s="11"/>
      <c r="T12" s="11"/>
      <c r="U12" s="1" t="str">
        <f>'WTG ADDITIONS'!AT8</f>
        <v>Total Cost</v>
      </c>
    </row>
    <row r="13" spans="1:21" x14ac:dyDescent="0.25">
      <c r="A13" s="304" t="s">
        <v>129</v>
      </c>
      <c r="B13" s="304" t="s">
        <v>90</v>
      </c>
      <c r="C13" s="305" t="s">
        <v>91</v>
      </c>
      <c r="D13" s="304" t="s">
        <v>92</v>
      </c>
      <c r="E13" s="304" t="s">
        <v>93</v>
      </c>
      <c r="F13" s="304" t="s">
        <v>94</v>
      </c>
      <c r="G13" s="304" t="s">
        <v>95</v>
      </c>
      <c r="H13" s="277" t="s">
        <v>120</v>
      </c>
      <c r="I13" s="212" t="s">
        <v>131</v>
      </c>
      <c r="J13" s="210" t="s">
        <v>97</v>
      </c>
      <c r="K13" s="1" t="s">
        <v>98</v>
      </c>
      <c r="L13" s="7" t="s">
        <v>99</v>
      </c>
      <c r="M13" s="7" t="s">
        <v>100</v>
      </c>
      <c r="N13" s="7" t="s">
        <v>101</v>
      </c>
      <c r="O13" s="1" t="s">
        <v>102</v>
      </c>
      <c r="P13" s="4" t="s">
        <v>132</v>
      </c>
      <c r="Q13" s="7" t="s">
        <v>129</v>
      </c>
      <c r="R13" s="1" t="s">
        <v>140</v>
      </c>
      <c r="S13" s="210" t="s">
        <v>185</v>
      </c>
      <c r="T13" s="190" t="s">
        <v>146</v>
      </c>
      <c r="U13" s="6" t="str">
        <f>'WTG ADDITIONS'!AT9</f>
        <v>Additions</v>
      </c>
    </row>
    <row r="14" spans="1:21" ht="15.75" thickBot="1" x14ac:dyDescent="0.3">
      <c r="A14" s="282" t="s">
        <v>109</v>
      </c>
      <c r="B14" s="282"/>
      <c r="C14" s="306" t="s">
        <v>16</v>
      </c>
      <c r="D14" s="282"/>
      <c r="E14" s="282"/>
      <c r="F14" s="282"/>
      <c r="G14" s="282" t="s">
        <v>103</v>
      </c>
      <c r="H14" s="307" t="s">
        <v>124</v>
      </c>
      <c r="I14" s="213" t="s">
        <v>96</v>
      </c>
      <c r="J14" s="211">
        <v>4565</v>
      </c>
      <c r="K14" s="12">
        <v>4565</v>
      </c>
      <c r="L14" s="10" t="s">
        <v>128</v>
      </c>
      <c r="M14" s="10" t="s">
        <v>126</v>
      </c>
      <c r="N14" s="10" t="s">
        <v>96</v>
      </c>
      <c r="O14" s="12" t="s">
        <v>127</v>
      </c>
      <c r="P14" s="265" t="s">
        <v>133</v>
      </c>
      <c r="Q14" s="10" t="s">
        <v>109</v>
      </c>
      <c r="R14" s="12" t="s">
        <v>141</v>
      </c>
      <c r="S14" s="223" t="s">
        <v>187</v>
      </c>
      <c r="T14" s="385" t="s">
        <v>147</v>
      </c>
      <c r="U14" s="12" t="str">
        <f>'WTG ADDITIONS'!AT10</f>
        <v>&amp; Original 12a</v>
      </c>
    </row>
    <row r="15" spans="1:21" x14ac:dyDescent="0.25">
      <c r="A15" s="308">
        <f>'WIND ENERGY SYSTEMS'!A12</f>
        <v>0</v>
      </c>
      <c r="B15" s="309">
        <f>'WIND ENERGY SYSTEMS'!C12</f>
        <v>0</v>
      </c>
      <c r="C15" s="309">
        <f>'WIND ENERGY SYSTEMS'!D12</f>
        <v>0</v>
      </c>
      <c r="D15" s="309">
        <f>'WIND ENERGY SYSTEMS'!E12</f>
        <v>0</v>
      </c>
      <c r="E15" s="309">
        <f>'WIND ENERGY SYSTEMS'!F12</f>
        <v>0</v>
      </c>
      <c r="F15" s="309">
        <f>'WIND ENERGY SYSTEMS'!G12</f>
        <v>0</v>
      </c>
      <c r="G15" s="310">
        <f>'WIND ENERGY SYSTEMS'!J12</f>
        <v>0</v>
      </c>
      <c r="H15" s="310">
        <f>G15</f>
        <v>0</v>
      </c>
      <c r="I15" s="148"/>
      <c r="J15" s="185">
        <f t="shared" ref="J15:J30" si="0">+G15*I15</f>
        <v>0</v>
      </c>
      <c r="K15" s="270"/>
      <c r="L15" s="185">
        <f t="shared" ref="L15:L30" si="1">+J15+K15</f>
        <v>0</v>
      </c>
      <c r="M15" s="185">
        <f>'WIND ENERGY SYSTEMS'!L12</f>
        <v>0</v>
      </c>
      <c r="N15" s="129">
        <v>0.5</v>
      </c>
      <c r="O15" s="185">
        <f>M15*N15</f>
        <v>0</v>
      </c>
      <c r="P15" s="214">
        <f>(L15+O15)</f>
        <v>0</v>
      </c>
      <c r="Q15" s="176">
        <f t="shared" ref="Q15:Q30" si="2">A15</f>
        <v>0</v>
      </c>
      <c r="R15" s="189">
        <f>'WTG ADDITIONS'!$AR$11</f>
        <v>0</v>
      </c>
      <c r="S15" s="189">
        <f>L15+O15+R15</f>
        <v>0</v>
      </c>
      <c r="T15" s="386">
        <f>ROUND(S15*0.5,-2)</f>
        <v>0</v>
      </c>
      <c r="U15" s="388">
        <f>'WTG ADDITIONS'!AT11</f>
        <v>0</v>
      </c>
    </row>
    <row r="16" spans="1:21" x14ac:dyDescent="0.25">
      <c r="A16" s="308">
        <f>'WIND ENERGY SYSTEMS'!A13</f>
        <v>0</v>
      </c>
      <c r="B16" s="285">
        <f>'WIND ENERGY SYSTEMS'!C13</f>
        <v>0</v>
      </c>
      <c r="C16" s="285">
        <f>'WIND ENERGY SYSTEMS'!D13</f>
        <v>0</v>
      </c>
      <c r="D16" s="285">
        <f>'WIND ENERGY SYSTEMS'!E13</f>
        <v>0</v>
      </c>
      <c r="E16" s="285">
        <f>'WIND ENERGY SYSTEMS'!F13</f>
        <v>0</v>
      </c>
      <c r="F16" s="285">
        <f>'WIND ENERGY SYSTEMS'!G13</f>
        <v>0</v>
      </c>
      <c r="G16" s="311">
        <f>'WIND ENERGY SYSTEMS'!J13</f>
        <v>0</v>
      </c>
      <c r="H16" s="310">
        <f t="shared" ref="H16:H30" si="3">G16</f>
        <v>0</v>
      </c>
      <c r="I16" s="148"/>
      <c r="J16" s="185">
        <f t="shared" si="0"/>
        <v>0</v>
      </c>
      <c r="K16" s="270"/>
      <c r="L16" s="185">
        <f t="shared" si="1"/>
        <v>0</v>
      </c>
      <c r="M16" s="72">
        <f>'WIND ENERGY SYSTEMS'!L13</f>
        <v>0</v>
      </c>
      <c r="N16" s="22">
        <v>0.5</v>
      </c>
      <c r="O16" s="185">
        <f t="shared" ref="O16:O30" si="4">M16*N16</f>
        <v>0</v>
      </c>
      <c r="P16" s="214">
        <f t="shared" ref="P16:P30" si="5">(L16+O16)</f>
        <v>0</v>
      </c>
      <c r="Q16" s="216">
        <f t="shared" si="2"/>
        <v>0</v>
      </c>
      <c r="R16" s="189">
        <f>'WTG ADDITIONS'!AR12</f>
        <v>0</v>
      </c>
      <c r="S16" s="189">
        <f t="shared" ref="S16:S30" si="6">L16+O16+R16</f>
        <v>0</v>
      </c>
      <c r="T16" s="366">
        <f t="shared" ref="T16:T30" si="7">ROUND(S16*0.5,-2)</f>
        <v>0</v>
      </c>
      <c r="U16" s="346">
        <f>'WTG ADDITIONS'!AT12</f>
        <v>0</v>
      </c>
    </row>
    <row r="17" spans="1:21" x14ac:dyDescent="0.25">
      <c r="A17" s="308">
        <f>'WIND ENERGY SYSTEMS'!A14</f>
        <v>0</v>
      </c>
      <c r="B17" s="285">
        <f>'WIND ENERGY SYSTEMS'!C14</f>
        <v>0</v>
      </c>
      <c r="C17" s="285">
        <f>'WIND ENERGY SYSTEMS'!D14</f>
        <v>0</v>
      </c>
      <c r="D17" s="285">
        <f>'WIND ENERGY SYSTEMS'!E14</f>
        <v>0</v>
      </c>
      <c r="E17" s="285">
        <f>'WIND ENERGY SYSTEMS'!F14</f>
        <v>0</v>
      </c>
      <c r="F17" s="285">
        <f>'WIND ENERGY SYSTEMS'!G14</f>
        <v>0</v>
      </c>
      <c r="G17" s="311">
        <f>'WIND ENERGY SYSTEMS'!J14</f>
        <v>0</v>
      </c>
      <c r="H17" s="310">
        <f t="shared" si="3"/>
        <v>0</v>
      </c>
      <c r="I17" s="148"/>
      <c r="J17" s="185">
        <f t="shared" si="0"/>
        <v>0</v>
      </c>
      <c r="K17" s="270"/>
      <c r="L17" s="185">
        <f t="shared" si="1"/>
        <v>0</v>
      </c>
      <c r="M17" s="72">
        <f>'WIND ENERGY SYSTEMS'!L14</f>
        <v>0</v>
      </c>
      <c r="N17" s="22">
        <v>0.5</v>
      </c>
      <c r="O17" s="185">
        <f t="shared" si="4"/>
        <v>0</v>
      </c>
      <c r="P17" s="214">
        <f t="shared" si="5"/>
        <v>0</v>
      </c>
      <c r="Q17" s="216">
        <f t="shared" si="2"/>
        <v>0</v>
      </c>
      <c r="R17" s="189">
        <f>'WTG ADDITIONS'!AR13</f>
        <v>0</v>
      </c>
      <c r="S17" s="189">
        <f t="shared" si="6"/>
        <v>0</v>
      </c>
      <c r="T17" s="366">
        <f t="shared" si="7"/>
        <v>0</v>
      </c>
      <c r="U17" s="346">
        <f>'WTG ADDITIONS'!AT13</f>
        <v>0</v>
      </c>
    </row>
    <row r="18" spans="1:21" x14ac:dyDescent="0.25">
      <c r="A18" s="308">
        <f>'WIND ENERGY SYSTEMS'!A15</f>
        <v>0</v>
      </c>
      <c r="B18" s="285">
        <f>'WIND ENERGY SYSTEMS'!C15</f>
        <v>0</v>
      </c>
      <c r="C18" s="285">
        <f>'WIND ENERGY SYSTEMS'!D15</f>
        <v>0</v>
      </c>
      <c r="D18" s="285">
        <f>'WIND ENERGY SYSTEMS'!E15</f>
        <v>0</v>
      </c>
      <c r="E18" s="285">
        <f>'WIND ENERGY SYSTEMS'!F15</f>
        <v>0</v>
      </c>
      <c r="F18" s="285">
        <f>'WIND ENERGY SYSTEMS'!G15</f>
        <v>0</v>
      </c>
      <c r="G18" s="311">
        <f>'WIND ENERGY SYSTEMS'!J15</f>
        <v>0</v>
      </c>
      <c r="H18" s="310">
        <f t="shared" si="3"/>
        <v>0</v>
      </c>
      <c r="I18" s="148"/>
      <c r="J18" s="185">
        <f t="shared" si="0"/>
        <v>0</v>
      </c>
      <c r="K18" s="270"/>
      <c r="L18" s="185">
        <f t="shared" si="1"/>
        <v>0</v>
      </c>
      <c r="M18" s="72">
        <f>'WIND ENERGY SYSTEMS'!L15</f>
        <v>0</v>
      </c>
      <c r="N18" s="22">
        <v>0.5</v>
      </c>
      <c r="O18" s="185">
        <f t="shared" si="4"/>
        <v>0</v>
      </c>
      <c r="P18" s="214">
        <f t="shared" si="5"/>
        <v>0</v>
      </c>
      <c r="Q18" s="216">
        <f t="shared" si="2"/>
        <v>0</v>
      </c>
      <c r="R18" s="189">
        <f>'WTG ADDITIONS'!AR14</f>
        <v>0</v>
      </c>
      <c r="S18" s="189">
        <f t="shared" si="6"/>
        <v>0</v>
      </c>
      <c r="T18" s="366">
        <f t="shared" si="7"/>
        <v>0</v>
      </c>
      <c r="U18" s="346">
        <f>'WTG ADDITIONS'!AT14</f>
        <v>0</v>
      </c>
    </row>
    <row r="19" spans="1:21" x14ac:dyDescent="0.25">
      <c r="A19" s="308">
        <f>'WIND ENERGY SYSTEMS'!A16</f>
        <v>0</v>
      </c>
      <c r="B19" s="285">
        <f>'WIND ENERGY SYSTEMS'!C16</f>
        <v>0</v>
      </c>
      <c r="C19" s="285">
        <f>'WIND ENERGY SYSTEMS'!D16</f>
        <v>0</v>
      </c>
      <c r="D19" s="285">
        <f>'WIND ENERGY SYSTEMS'!E16</f>
        <v>0</v>
      </c>
      <c r="E19" s="285">
        <f>'WIND ENERGY SYSTEMS'!F16</f>
        <v>0</v>
      </c>
      <c r="F19" s="285">
        <f>'WIND ENERGY SYSTEMS'!G16</f>
        <v>0</v>
      </c>
      <c r="G19" s="311">
        <f>'WIND ENERGY SYSTEMS'!J16</f>
        <v>0</v>
      </c>
      <c r="H19" s="310">
        <f t="shared" si="3"/>
        <v>0</v>
      </c>
      <c r="I19" s="148"/>
      <c r="J19" s="185">
        <f t="shared" si="0"/>
        <v>0</v>
      </c>
      <c r="K19" s="270"/>
      <c r="L19" s="185">
        <f t="shared" si="1"/>
        <v>0</v>
      </c>
      <c r="M19" s="72">
        <f>'WIND ENERGY SYSTEMS'!L16</f>
        <v>0</v>
      </c>
      <c r="N19" s="22">
        <v>0.5</v>
      </c>
      <c r="O19" s="185">
        <f t="shared" si="4"/>
        <v>0</v>
      </c>
      <c r="P19" s="214">
        <f t="shared" si="5"/>
        <v>0</v>
      </c>
      <c r="Q19" s="216">
        <f t="shared" si="2"/>
        <v>0</v>
      </c>
      <c r="R19" s="189">
        <f>'WTG ADDITIONS'!AR15</f>
        <v>0</v>
      </c>
      <c r="S19" s="189">
        <f t="shared" si="6"/>
        <v>0</v>
      </c>
      <c r="T19" s="366">
        <f t="shared" si="7"/>
        <v>0</v>
      </c>
      <c r="U19" s="346">
        <f>'WTG ADDITIONS'!AT15</f>
        <v>0</v>
      </c>
    </row>
    <row r="20" spans="1:21" x14ac:dyDescent="0.25">
      <c r="A20" s="308">
        <f>'WIND ENERGY SYSTEMS'!A17</f>
        <v>0</v>
      </c>
      <c r="B20" s="285">
        <f>'WIND ENERGY SYSTEMS'!C17</f>
        <v>0</v>
      </c>
      <c r="C20" s="285">
        <f>'WIND ENERGY SYSTEMS'!D17</f>
        <v>0</v>
      </c>
      <c r="D20" s="285">
        <f>'WIND ENERGY SYSTEMS'!E17</f>
        <v>0</v>
      </c>
      <c r="E20" s="285">
        <f>'WIND ENERGY SYSTEMS'!F17</f>
        <v>0</v>
      </c>
      <c r="F20" s="285">
        <f>'WIND ENERGY SYSTEMS'!G17</f>
        <v>0</v>
      </c>
      <c r="G20" s="311">
        <f>'WIND ENERGY SYSTEMS'!J17</f>
        <v>0</v>
      </c>
      <c r="H20" s="310">
        <f t="shared" si="3"/>
        <v>0</v>
      </c>
      <c r="I20" s="148"/>
      <c r="J20" s="185">
        <f t="shared" si="0"/>
        <v>0</v>
      </c>
      <c r="K20" s="270"/>
      <c r="L20" s="185">
        <f t="shared" si="1"/>
        <v>0</v>
      </c>
      <c r="M20" s="72">
        <f>'WIND ENERGY SYSTEMS'!L17</f>
        <v>0</v>
      </c>
      <c r="N20" s="22">
        <v>0.5</v>
      </c>
      <c r="O20" s="185">
        <f t="shared" si="4"/>
        <v>0</v>
      </c>
      <c r="P20" s="214">
        <f t="shared" si="5"/>
        <v>0</v>
      </c>
      <c r="Q20" s="216">
        <f t="shared" si="2"/>
        <v>0</v>
      </c>
      <c r="R20" s="189">
        <f>'WTG ADDITIONS'!AR16</f>
        <v>0</v>
      </c>
      <c r="S20" s="189">
        <f t="shared" si="6"/>
        <v>0</v>
      </c>
      <c r="T20" s="366">
        <f t="shared" si="7"/>
        <v>0</v>
      </c>
      <c r="U20" s="346">
        <f>'WTG ADDITIONS'!AT16</f>
        <v>0</v>
      </c>
    </row>
    <row r="21" spans="1:21" x14ac:dyDescent="0.25">
      <c r="A21" s="308">
        <f>'WIND ENERGY SYSTEMS'!A18</f>
        <v>0</v>
      </c>
      <c r="B21" s="285">
        <f>'WIND ENERGY SYSTEMS'!C18</f>
        <v>0</v>
      </c>
      <c r="C21" s="285">
        <f>'WIND ENERGY SYSTEMS'!D18</f>
        <v>0</v>
      </c>
      <c r="D21" s="285">
        <f>'WIND ENERGY SYSTEMS'!E18</f>
        <v>0</v>
      </c>
      <c r="E21" s="285">
        <f>'WIND ENERGY SYSTEMS'!F18</f>
        <v>0</v>
      </c>
      <c r="F21" s="285">
        <f>'WIND ENERGY SYSTEMS'!G18</f>
        <v>0</v>
      </c>
      <c r="G21" s="311">
        <f>'WIND ENERGY SYSTEMS'!J18</f>
        <v>0</v>
      </c>
      <c r="H21" s="310">
        <f t="shared" si="3"/>
        <v>0</v>
      </c>
      <c r="I21" s="148"/>
      <c r="J21" s="185">
        <f t="shared" si="0"/>
        <v>0</v>
      </c>
      <c r="K21" s="270"/>
      <c r="L21" s="185">
        <f t="shared" si="1"/>
        <v>0</v>
      </c>
      <c r="M21" s="72">
        <f>'WIND ENERGY SYSTEMS'!L18</f>
        <v>0</v>
      </c>
      <c r="N21" s="22">
        <v>0.5</v>
      </c>
      <c r="O21" s="185">
        <f t="shared" si="4"/>
        <v>0</v>
      </c>
      <c r="P21" s="214">
        <f t="shared" si="5"/>
        <v>0</v>
      </c>
      <c r="Q21" s="216">
        <f t="shared" si="2"/>
        <v>0</v>
      </c>
      <c r="R21" s="189">
        <f>'WTG ADDITIONS'!AR17</f>
        <v>0</v>
      </c>
      <c r="S21" s="189">
        <f t="shared" si="6"/>
        <v>0</v>
      </c>
      <c r="T21" s="366">
        <f t="shared" si="7"/>
        <v>0</v>
      </c>
      <c r="U21" s="346">
        <f>'WTG ADDITIONS'!AT17</f>
        <v>0</v>
      </c>
    </row>
    <row r="22" spans="1:21" x14ac:dyDescent="0.25">
      <c r="A22" s="308">
        <f>'WIND ENERGY SYSTEMS'!A19</f>
        <v>0</v>
      </c>
      <c r="B22" s="285">
        <f>'WIND ENERGY SYSTEMS'!C19</f>
        <v>0</v>
      </c>
      <c r="C22" s="285">
        <f>'WIND ENERGY SYSTEMS'!D19</f>
        <v>0</v>
      </c>
      <c r="D22" s="285">
        <f>'WIND ENERGY SYSTEMS'!E19</f>
        <v>0</v>
      </c>
      <c r="E22" s="285">
        <f>'WIND ENERGY SYSTEMS'!F19</f>
        <v>0</v>
      </c>
      <c r="F22" s="285">
        <f>'WIND ENERGY SYSTEMS'!G19</f>
        <v>0</v>
      </c>
      <c r="G22" s="311">
        <f>'WIND ENERGY SYSTEMS'!J19</f>
        <v>0</v>
      </c>
      <c r="H22" s="310">
        <f t="shared" si="3"/>
        <v>0</v>
      </c>
      <c r="I22" s="148"/>
      <c r="J22" s="185">
        <f t="shared" si="0"/>
        <v>0</v>
      </c>
      <c r="K22" s="270"/>
      <c r="L22" s="185">
        <f t="shared" si="1"/>
        <v>0</v>
      </c>
      <c r="M22" s="72">
        <f>'WIND ENERGY SYSTEMS'!L19</f>
        <v>0</v>
      </c>
      <c r="N22" s="22">
        <v>0.5</v>
      </c>
      <c r="O22" s="185">
        <f t="shared" si="4"/>
        <v>0</v>
      </c>
      <c r="P22" s="214">
        <f t="shared" si="5"/>
        <v>0</v>
      </c>
      <c r="Q22" s="216">
        <f t="shared" si="2"/>
        <v>0</v>
      </c>
      <c r="R22" s="189">
        <f>'WTG ADDITIONS'!AR18</f>
        <v>0</v>
      </c>
      <c r="S22" s="189">
        <f t="shared" si="6"/>
        <v>0</v>
      </c>
      <c r="T22" s="366">
        <f t="shared" si="7"/>
        <v>0</v>
      </c>
      <c r="U22" s="346">
        <f>'WTG ADDITIONS'!AT18</f>
        <v>0</v>
      </c>
    </row>
    <row r="23" spans="1:21" x14ac:dyDescent="0.25">
      <c r="A23" s="312">
        <f>'WIND ENERGY SYSTEMS'!A20</f>
        <v>0</v>
      </c>
      <c r="B23" s="285">
        <f>'WIND ENERGY SYSTEMS'!C20</f>
        <v>0</v>
      </c>
      <c r="C23" s="285">
        <f>'WIND ENERGY SYSTEMS'!D20</f>
        <v>0</v>
      </c>
      <c r="D23" s="285">
        <f>'WIND ENERGY SYSTEMS'!E20</f>
        <v>0</v>
      </c>
      <c r="E23" s="285">
        <f>'WIND ENERGY SYSTEMS'!F20</f>
        <v>0</v>
      </c>
      <c r="F23" s="285">
        <f>'WIND ENERGY SYSTEMS'!G20</f>
        <v>0</v>
      </c>
      <c r="G23" s="311">
        <f>'WIND ENERGY SYSTEMS'!J20</f>
        <v>0</v>
      </c>
      <c r="H23" s="310">
        <f t="shared" si="3"/>
        <v>0</v>
      </c>
      <c r="I23" s="148"/>
      <c r="J23" s="185">
        <f t="shared" si="0"/>
        <v>0</v>
      </c>
      <c r="K23" s="270"/>
      <c r="L23" s="185">
        <f t="shared" si="1"/>
        <v>0</v>
      </c>
      <c r="M23" s="72">
        <f>'WIND ENERGY SYSTEMS'!L20</f>
        <v>0</v>
      </c>
      <c r="N23" s="22">
        <v>0.5</v>
      </c>
      <c r="O23" s="185">
        <f t="shared" si="4"/>
        <v>0</v>
      </c>
      <c r="P23" s="214">
        <f t="shared" si="5"/>
        <v>0</v>
      </c>
      <c r="Q23" s="216">
        <f t="shared" si="2"/>
        <v>0</v>
      </c>
      <c r="R23" s="189">
        <f>'WTG ADDITIONS'!AR19</f>
        <v>0</v>
      </c>
      <c r="S23" s="189">
        <f t="shared" si="6"/>
        <v>0</v>
      </c>
      <c r="T23" s="366">
        <f t="shared" si="7"/>
        <v>0</v>
      </c>
      <c r="U23" s="346">
        <f>'WTG ADDITIONS'!AT19</f>
        <v>0</v>
      </c>
    </row>
    <row r="24" spans="1:21" x14ac:dyDescent="0.25">
      <c r="A24" s="312">
        <f>'WIND ENERGY SYSTEMS'!A21</f>
        <v>0</v>
      </c>
      <c r="B24" s="285">
        <f>'WIND ENERGY SYSTEMS'!C21</f>
        <v>0</v>
      </c>
      <c r="C24" s="285">
        <f>'WIND ENERGY SYSTEMS'!D21</f>
        <v>0</v>
      </c>
      <c r="D24" s="285">
        <f>'WIND ENERGY SYSTEMS'!E21</f>
        <v>0</v>
      </c>
      <c r="E24" s="285">
        <f>'WIND ENERGY SYSTEMS'!F21</f>
        <v>0</v>
      </c>
      <c r="F24" s="285">
        <f>'WIND ENERGY SYSTEMS'!G21</f>
        <v>0</v>
      </c>
      <c r="G24" s="311">
        <f>'WIND ENERGY SYSTEMS'!J21</f>
        <v>0</v>
      </c>
      <c r="H24" s="310">
        <f t="shared" si="3"/>
        <v>0</v>
      </c>
      <c r="I24" s="148"/>
      <c r="J24" s="185">
        <f t="shared" si="0"/>
        <v>0</v>
      </c>
      <c r="K24" s="270"/>
      <c r="L24" s="185">
        <f t="shared" si="1"/>
        <v>0</v>
      </c>
      <c r="M24" s="72">
        <f>'WIND ENERGY SYSTEMS'!L21</f>
        <v>0</v>
      </c>
      <c r="N24" s="22">
        <v>0.5</v>
      </c>
      <c r="O24" s="185">
        <f t="shared" si="4"/>
        <v>0</v>
      </c>
      <c r="P24" s="214">
        <f t="shared" si="5"/>
        <v>0</v>
      </c>
      <c r="Q24" s="216">
        <f t="shared" si="2"/>
        <v>0</v>
      </c>
      <c r="R24" s="189">
        <f>'WTG ADDITIONS'!AR20</f>
        <v>0</v>
      </c>
      <c r="S24" s="189">
        <f t="shared" si="6"/>
        <v>0</v>
      </c>
      <c r="T24" s="366">
        <f t="shared" si="7"/>
        <v>0</v>
      </c>
      <c r="U24" s="346">
        <f>'WTG ADDITIONS'!AT20</f>
        <v>0</v>
      </c>
    </row>
    <row r="25" spans="1:21" x14ac:dyDescent="0.25">
      <c r="A25" s="312">
        <f>'WIND ENERGY SYSTEMS'!A22</f>
        <v>0</v>
      </c>
      <c r="B25" s="285">
        <f>'WIND ENERGY SYSTEMS'!C22</f>
        <v>0</v>
      </c>
      <c r="C25" s="285">
        <f>'WIND ENERGY SYSTEMS'!D22</f>
        <v>0</v>
      </c>
      <c r="D25" s="285">
        <f>'WIND ENERGY SYSTEMS'!E22</f>
        <v>0</v>
      </c>
      <c r="E25" s="285">
        <f>'WIND ENERGY SYSTEMS'!F22</f>
        <v>0</v>
      </c>
      <c r="F25" s="285">
        <f>'WIND ENERGY SYSTEMS'!G22</f>
        <v>0</v>
      </c>
      <c r="G25" s="311">
        <f>'WIND ENERGY SYSTEMS'!J22</f>
        <v>0</v>
      </c>
      <c r="H25" s="310">
        <f t="shared" si="3"/>
        <v>0</v>
      </c>
      <c r="I25" s="148"/>
      <c r="J25" s="185">
        <f t="shared" si="0"/>
        <v>0</v>
      </c>
      <c r="K25" s="270"/>
      <c r="L25" s="185">
        <f t="shared" si="1"/>
        <v>0</v>
      </c>
      <c r="M25" s="72">
        <f>'WIND ENERGY SYSTEMS'!L22</f>
        <v>0</v>
      </c>
      <c r="N25" s="22">
        <v>0.5</v>
      </c>
      <c r="O25" s="185">
        <f t="shared" si="4"/>
        <v>0</v>
      </c>
      <c r="P25" s="214">
        <f t="shared" si="5"/>
        <v>0</v>
      </c>
      <c r="Q25" s="216">
        <f t="shared" si="2"/>
        <v>0</v>
      </c>
      <c r="R25" s="189">
        <f>'WTG ADDITIONS'!AR21</f>
        <v>0</v>
      </c>
      <c r="S25" s="189">
        <f t="shared" si="6"/>
        <v>0</v>
      </c>
      <c r="T25" s="366">
        <f t="shared" si="7"/>
        <v>0</v>
      </c>
      <c r="U25" s="346">
        <f>'WTG ADDITIONS'!AT21</f>
        <v>0</v>
      </c>
    </row>
    <row r="26" spans="1:21" x14ac:dyDescent="0.25">
      <c r="A26" s="312">
        <f>'WIND ENERGY SYSTEMS'!A23</f>
        <v>0</v>
      </c>
      <c r="B26" s="285">
        <f>'WIND ENERGY SYSTEMS'!C23</f>
        <v>0</v>
      </c>
      <c r="C26" s="285">
        <f>'WIND ENERGY SYSTEMS'!D23</f>
        <v>0</v>
      </c>
      <c r="D26" s="285">
        <f>'WIND ENERGY SYSTEMS'!E23</f>
        <v>0</v>
      </c>
      <c r="E26" s="285">
        <f>'WIND ENERGY SYSTEMS'!F23</f>
        <v>0</v>
      </c>
      <c r="F26" s="285">
        <f>'WIND ENERGY SYSTEMS'!G23</f>
        <v>0</v>
      </c>
      <c r="G26" s="311">
        <f>'WIND ENERGY SYSTEMS'!J23</f>
        <v>0</v>
      </c>
      <c r="H26" s="310">
        <f t="shared" si="3"/>
        <v>0</v>
      </c>
      <c r="I26" s="148"/>
      <c r="J26" s="185">
        <f t="shared" si="0"/>
        <v>0</v>
      </c>
      <c r="K26" s="270"/>
      <c r="L26" s="185">
        <f t="shared" si="1"/>
        <v>0</v>
      </c>
      <c r="M26" s="72">
        <f>'WIND ENERGY SYSTEMS'!L23</f>
        <v>0</v>
      </c>
      <c r="N26" s="22">
        <v>0.5</v>
      </c>
      <c r="O26" s="185">
        <f t="shared" si="4"/>
        <v>0</v>
      </c>
      <c r="P26" s="214">
        <f t="shared" si="5"/>
        <v>0</v>
      </c>
      <c r="Q26" s="216">
        <f t="shared" si="2"/>
        <v>0</v>
      </c>
      <c r="R26" s="189">
        <f>'WTG ADDITIONS'!AR22</f>
        <v>0</v>
      </c>
      <c r="S26" s="189">
        <f t="shared" si="6"/>
        <v>0</v>
      </c>
      <c r="T26" s="366">
        <f t="shared" si="7"/>
        <v>0</v>
      </c>
      <c r="U26" s="346">
        <f>'WTG ADDITIONS'!AT22</f>
        <v>0</v>
      </c>
    </row>
    <row r="27" spans="1:21" x14ac:dyDescent="0.25">
      <c r="A27" s="312">
        <f>'WIND ENERGY SYSTEMS'!A24</f>
        <v>0</v>
      </c>
      <c r="B27" s="285">
        <f>'WIND ENERGY SYSTEMS'!C24</f>
        <v>0</v>
      </c>
      <c r="C27" s="285">
        <f>'WIND ENERGY SYSTEMS'!D24</f>
        <v>0</v>
      </c>
      <c r="D27" s="285">
        <f>'WIND ENERGY SYSTEMS'!E24</f>
        <v>0</v>
      </c>
      <c r="E27" s="285">
        <f>'WIND ENERGY SYSTEMS'!F24</f>
        <v>0</v>
      </c>
      <c r="F27" s="285">
        <f>'WIND ENERGY SYSTEMS'!G24</f>
        <v>0</v>
      </c>
      <c r="G27" s="311">
        <f>'WIND ENERGY SYSTEMS'!J24</f>
        <v>0</v>
      </c>
      <c r="H27" s="310">
        <f t="shared" si="3"/>
        <v>0</v>
      </c>
      <c r="I27" s="148"/>
      <c r="J27" s="185">
        <f t="shared" si="0"/>
        <v>0</v>
      </c>
      <c r="K27" s="270"/>
      <c r="L27" s="185">
        <f t="shared" si="1"/>
        <v>0</v>
      </c>
      <c r="M27" s="72">
        <f>'WIND ENERGY SYSTEMS'!L24</f>
        <v>0</v>
      </c>
      <c r="N27" s="22">
        <v>0.5</v>
      </c>
      <c r="O27" s="185">
        <f t="shared" si="4"/>
        <v>0</v>
      </c>
      <c r="P27" s="214">
        <f t="shared" si="5"/>
        <v>0</v>
      </c>
      <c r="Q27" s="216">
        <f t="shared" si="2"/>
        <v>0</v>
      </c>
      <c r="R27" s="189">
        <f>'WTG ADDITIONS'!AR23</f>
        <v>0</v>
      </c>
      <c r="S27" s="189">
        <f t="shared" si="6"/>
        <v>0</v>
      </c>
      <c r="T27" s="366">
        <f t="shared" si="7"/>
        <v>0</v>
      </c>
      <c r="U27" s="346">
        <f>'WTG ADDITIONS'!AT23</f>
        <v>0</v>
      </c>
    </row>
    <row r="28" spans="1:21" x14ac:dyDescent="0.25">
      <c r="A28" s="312">
        <f>'WIND ENERGY SYSTEMS'!A25</f>
        <v>0</v>
      </c>
      <c r="B28" s="285">
        <f>'WIND ENERGY SYSTEMS'!C25</f>
        <v>0</v>
      </c>
      <c r="C28" s="285">
        <f>'WIND ENERGY SYSTEMS'!D25</f>
        <v>0</v>
      </c>
      <c r="D28" s="285">
        <f>'WIND ENERGY SYSTEMS'!E25</f>
        <v>0</v>
      </c>
      <c r="E28" s="285">
        <f>'WIND ENERGY SYSTEMS'!F25</f>
        <v>0</v>
      </c>
      <c r="F28" s="285">
        <f>'WIND ENERGY SYSTEMS'!G25</f>
        <v>0</v>
      </c>
      <c r="G28" s="311">
        <f>'WIND ENERGY SYSTEMS'!J25</f>
        <v>0</v>
      </c>
      <c r="H28" s="310">
        <f t="shared" si="3"/>
        <v>0</v>
      </c>
      <c r="I28" s="148"/>
      <c r="J28" s="185">
        <f t="shared" si="0"/>
        <v>0</v>
      </c>
      <c r="K28" s="270"/>
      <c r="L28" s="185">
        <f t="shared" si="1"/>
        <v>0</v>
      </c>
      <c r="M28" s="72">
        <f>'WIND ENERGY SYSTEMS'!L25</f>
        <v>0</v>
      </c>
      <c r="N28" s="22">
        <v>0.5</v>
      </c>
      <c r="O28" s="185">
        <f t="shared" si="4"/>
        <v>0</v>
      </c>
      <c r="P28" s="214">
        <f t="shared" si="5"/>
        <v>0</v>
      </c>
      <c r="Q28" s="216">
        <f t="shared" si="2"/>
        <v>0</v>
      </c>
      <c r="R28" s="189">
        <f>'WTG ADDITIONS'!AR24</f>
        <v>0</v>
      </c>
      <c r="S28" s="189">
        <f t="shared" si="6"/>
        <v>0</v>
      </c>
      <c r="T28" s="366">
        <f t="shared" si="7"/>
        <v>0</v>
      </c>
      <c r="U28" s="346">
        <f>'WTG ADDITIONS'!AT24</f>
        <v>0</v>
      </c>
    </row>
    <row r="29" spans="1:21" x14ac:dyDescent="0.25">
      <c r="A29" s="312">
        <f>'WIND ENERGY SYSTEMS'!A26</f>
        <v>0</v>
      </c>
      <c r="B29" s="285">
        <f>'WIND ENERGY SYSTEMS'!C26</f>
        <v>0</v>
      </c>
      <c r="C29" s="285">
        <f>'WIND ENERGY SYSTEMS'!D26</f>
        <v>0</v>
      </c>
      <c r="D29" s="285">
        <f>'WIND ENERGY SYSTEMS'!E26</f>
        <v>0</v>
      </c>
      <c r="E29" s="285">
        <f>'WIND ENERGY SYSTEMS'!F26</f>
        <v>0</v>
      </c>
      <c r="F29" s="285">
        <f>'WIND ENERGY SYSTEMS'!G26</f>
        <v>0</v>
      </c>
      <c r="G29" s="311">
        <f>'WIND ENERGY SYSTEMS'!J26</f>
        <v>0</v>
      </c>
      <c r="H29" s="310">
        <f t="shared" si="3"/>
        <v>0</v>
      </c>
      <c r="I29" s="148"/>
      <c r="J29" s="185">
        <f t="shared" si="0"/>
        <v>0</v>
      </c>
      <c r="K29" s="270"/>
      <c r="L29" s="185">
        <f t="shared" si="1"/>
        <v>0</v>
      </c>
      <c r="M29" s="72">
        <f>'WIND ENERGY SYSTEMS'!L26</f>
        <v>0</v>
      </c>
      <c r="N29" s="22">
        <v>0.5</v>
      </c>
      <c r="O29" s="185">
        <f t="shared" si="4"/>
        <v>0</v>
      </c>
      <c r="P29" s="214">
        <f t="shared" si="5"/>
        <v>0</v>
      </c>
      <c r="Q29" s="216">
        <f t="shared" si="2"/>
        <v>0</v>
      </c>
      <c r="R29" s="189">
        <f>'WTG ADDITIONS'!AR25</f>
        <v>0</v>
      </c>
      <c r="S29" s="189">
        <f t="shared" si="6"/>
        <v>0</v>
      </c>
      <c r="T29" s="366">
        <f t="shared" si="7"/>
        <v>0</v>
      </c>
      <c r="U29" s="346">
        <f>'WTG ADDITIONS'!AT25</f>
        <v>0</v>
      </c>
    </row>
    <row r="30" spans="1:21" ht="15.75" thickBot="1" x14ac:dyDescent="0.3">
      <c r="A30" s="312">
        <f>'WIND ENERGY SYSTEMS'!A27</f>
        <v>0</v>
      </c>
      <c r="B30" s="285">
        <f>'WIND ENERGY SYSTEMS'!C27</f>
        <v>0</v>
      </c>
      <c r="C30" s="285">
        <f>'WIND ENERGY SYSTEMS'!D27</f>
        <v>0</v>
      </c>
      <c r="D30" s="285">
        <f>'WIND ENERGY SYSTEMS'!E27</f>
        <v>0</v>
      </c>
      <c r="E30" s="285">
        <f>'WIND ENERGY SYSTEMS'!F27</f>
        <v>0</v>
      </c>
      <c r="F30" s="285">
        <f>'WIND ENERGY SYSTEMS'!G27</f>
        <v>0</v>
      </c>
      <c r="G30" s="311">
        <f>'WIND ENERGY SYSTEMS'!J27</f>
        <v>0</v>
      </c>
      <c r="H30" s="310">
        <f t="shared" si="3"/>
        <v>0</v>
      </c>
      <c r="I30" s="148"/>
      <c r="J30" s="185">
        <f t="shared" si="0"/>
        <v>0</v>
      </c>
      <c r="K30" s="270"/>
      <c r="L30" s="185">
        <f t="shared" si="1"/>
        <v>0</v>
      </c>
      <c r="M30" s="72">
        <f>'WIND ENERGY SYSTEMS'!L27</f>
        <v>0</v>
      </c>
      <c r="N30" s="22">
        <v>0.5</v>
      </c>
      <c r="O30" s="185">
        <f t="shared" si="4"/>
        <v>0</v>
      </c>
      <c r="P30" s="214">
        <f t="shared" si="5"/>
        <v>0</v>
      </c>
      <c r="Q30" s="216">
        <f t="shared" si="2"/>
        <v>0</v>
      </c>
      <c r="R30" s="189">
        <f>'WTG ADDITIONS'!AR26</f>
        <v>0</v>
      </c>
      <c r="S30" s="189">
        <f t="shared" si="6"/>
        <v>0</v>
      </c>
      <c r="T30" s="366">
        <f t="shared" si="7"/>
        <v>0</v>
      </c>
      <c r="U30" s="346">
        <f>'WTG ADDITIONS'!AT26</f>
        <v>0</v>
      </c>
    </row>
    <row r="31" spans="1:21" ht="15.75" thickBot="1" x14ac:dyDescent="0.3">
      <c r="A31" s="192" t="s">
        <v>111</v>
      </c>
      <c r="B31" s="34"/>
      <c r="C31" s="34"/>
      <c r="D31" s="34"/>
      <c r="E31" s="34"/>
      <c r="F31" s="34"/>
      <c r="G31" s="37">
        <f>SUM(G15:G30)</f>
        <v>0</v>
      </c>
      <c r="H31" s="37">
        <f>SUM(H15:H30)</f>
        <v>0</v>
      </c>
      <c r="I31" s="37"/>
      <c r="J31" s="37">
        <f>SUM(J15:J30)</f>
        <v>0</v>
      </c>
      <c r="K31" s="37">
        <f>SUM(K15:K30)</f>
        <v>0</v>
      </c>
      <c r="L31" s="37">
        <f>SUM(L15:L30)</f>
        <v>0</v>
      </c>
      <c r="M31" s="37">
        <f>SUM(M15:M30)</f>
        <v>0</v>
      </c>
      <c r="N31" s="37"/>
      <c r="O31" s="37">
        <f>SUM(O15:O30)</f>
        <v>0</v>
      </c>
      <c r="P31" s="215">
        <f>SUM(P15:P30)</f>
        <v>0</v>
      </c>
      <c r="Q31" s="192" t="s">
        <v>111</v>
      </c>
      <c r="R31" s="215">
        <f>SUM(R15:R30)</f>
        <v>0</v>
      </c>
      <c r="S31" s="215">
        <f>SUM(S15:S30)</f>
        <v>0</v>
      </c>
      <c r="T31" s="379">
        <f>SUM(T15:T30)</f>
        <v>0</v>
      </c>
      <c r="U31" s="387">
        <f>'WTG ADDITIONS'!AT27</f>
        <v>0</v>
      </c>
    </row>
    <row r="33" spans="1:19" ht="15.75" thickBot="1" x14ac:dyDescent="0.3"/>
    <row r="34" spans="1:19" ht="16.5" thickBot="1" x14ac:dyDescent="0.3">
      <c r="B34" s="187" t="s">
        <v>104</v>
      </c>
      <c r="C34" s="11"/>
      <c r="D34" s="11"/>
      <c r="E34" s="11"/>
      <c r="F34" s="11"/>
      <c r="H34" s="194" t="s">
        <v>123</v>
      </c>
      <c r="N34" s="206"/>
      <c r="O34" s="206"/>
      <c r="P34" s="19" t="s">
        <v>150</v>
      </c>
      <c r="Q34" s="109"/>
      <c r="R34" s="11"/>
      <c r="S34" s="11"/>
    </row>
    <row r="35" spans="1:19" ht="15.75" thickBot="1" x14ac:dyDescent="0.3">
      <c r="N35" s="206"/>
      <c r="O35" s="206"/>
      <c r="P35" s="107"/>
      <c r="Q35" s="174"/>
      <c r="R35" s="11"/>
      <c r="S35" s="1" t="str">
        <f>'UTILITY ADDITIONS'!AT10</f>
        <v>Total Cost</v>
      </c>
    </row>
    <row r="36" spans="1:19" x14ac:dyDescent="0.25">
      <c r="A36" s="7" t="s">
        <v>109</v>
      </c>
      <c r="B36" s="7" t="s">
        <v>90</v>
      </c>
      <c r="C36" s="7" t="s">
        <v>91</v>
      </c>
      <c r="D36" s="7" t="s">
        <v>110</v>
      </c>
      <c r="E36" s="7" t="s">
        <v>105</v>
      </c>
      <c r="F36" s="7" t="s">
        <v>95</v>
      </c>
      <c r="G36" s="1" t="s">
        <v>96</v>
      </c>
      <c r="H36" s="7" t="s">
        <v>106</v>
      </c>
      <c r="I36" s="7" t="s">
        <v>107</v>
      </c>
      <c r="J36" s="7" t="s">
        <v>99</v>
      </c>
      <c r="K36" s="210" t="s">
        <v>100</v>
      </c>
      <c r="L36" s="7" t="s">
        <v>101</v>
      </c>
      <c r="M36" s="19" t="s">
        <v>102</v>
      </c>
      <c r="N36" s="375" t="s">
        <v>99</v>
      </c>
      <c r="O36" s="7" t="s">
        <v>129</v>
      </c>
      <c r="P36" s="7" t="s">
        <v>140</v>
      </c>
      <c r="Q36" s="227" t="s">
        <v>145</v>
      </c>
      <c r="R36" s="4" t="s">
        <v>146</v>
      </c>
      <c r="S36" s="6" t="str">
        <f>'UTILITY ADDITIONS'!AT11</f>
        <v>Additions</v>
      </c>
    </row>
    <row r="37" spans="1:19" ht="15.75" thickBot="1" x14ac:dyDescent="0.3">
      <c r="A37" s="10"/>
      <c r="B37" s="10"/>
      <c r="C37" s="10" t="s">
        <v>16</v>
      </c>
      <c r="D37" s="10"/>
      <c r="E37" s="10"/>
      <c r="F37" s="10" t="s">
        <v>108</v>
      </c>
      <c r="G37" s="10"/>
      <c r="H37" s="12">
        <v>3589</v>
      </c>
      <c r="I37" s="10" t="s">
        <v>125</v>
      </c>
      <c r="J37" s="10" t="s">
        <v>128</v>
      </c>
      <c r="K37" s="224" t="s">
        <v>126</v>
      </c>
      <c r="L37" s="10" t="s">
        <v>96</v>
      </c>
      <c r="M37" s="18" t="s">
        <v>127</v>
      </c>
      <c r="N37" s="376" t="s">
        <v>134</v>
      </c>
      <c r="O37" s="10" t="s">
        <v>109</v>
      </c>
      <c r="P37" s="12" t="s">
        <v>141</v>
      </c>
      <c r="Q37" s="374" t="s">
        <v>186</v>
      </c>
      <c r="R37" s="399" t="s">
        <v>147</v>
      </c>
      <c r="S37" s="12" t="str">
        <f>'UTILITY ADDITIONS'!AT12</f>
        <v>&amp; Original 12a</v>
      </c>
    </row>
    <row r="38" spans="1:19" x14ac:dyDescent="0.25">
      <c r="A38" s="191">
        <f>'UTILITY SYSTEMS'!A14</f>
        <v>0</v>
      </c>
      <c r="B38" s="186">
        <f>'UTILITY SYSTEMS'!B14</f>
        <v>0</v>
      </c>
      <c r="C38" s="186">
        <f>'UTILITY SYSTEMS'!C14</f>
        <v>0</v>
      </c>
      <c r="D38" s="186">
        <f>'UTILITY SYSTEMS'!D14</f>
        <v>0</v>
      </c>
      <c r="E38" s="186">
        <f>'UTILITY SYSTEMS'!E14</f>
        <v>0</v>
      </c>
      <c r="F38" s="72">
        <f>'UTILITY SYSTEMS'!I14</f>
        <v>0</v>
      </c>
      <c r="G38" s="271"/>
      <c r="H38" s="72">
        <f>+F38*G38</f>
        <v>0</v>
      </c>
      <c r="I38" s="72">
        <f>F38</f>
        <v>0</v>
      </c>
      <c r="J38" s="72">
        <f>+I38*G38</f>
        <v>0</v>
      </c>
      <c r="K38" s="209">
        <f>'UTILITY SYSTEMS'!L14</f>
        <v>0</v>
      </c>
      <c r="L38" s="79">
        <v>0.5</v>
      </c>
      <c r="M38" s="208">
        <f>+K38*L38</f>
        <v>0</v>
      </c>
      <c r="N38" s="377">
        <f>+J38+M38</f>
        <v>0</v>
      </c>
      <c r="O38" s="381">
        <f t="shared" ref="O38:O52" si="8">A38</f>
        <v>0</v>
      </c>
      <c r="P38" s="372">
        <f>'UTILITY ADDITIONS'!AR13</f>
        <v>0</v>
      </c>
      <c r="Q38" s="188">
        <f>+N38+P38</f>
        <v>0</v>
      </c>
      <c r="R38" s="366">
        <f t="shared" ref="R38:R44" si="9">ROUND(Q38*0.5,-2)</f>
        <v>0</v>
      </c>
      <c r="S38" s="400">
        <f>'UTILITY ADDITIONS'!AT13</f>
        <v>0</v>
      </c>
    </row>
    <row r="39" spans="1:19" x14ac:dyDescent="0.25">
      <c r="A39" s="186">
        <f>'UTILITY SYSTEMS'!A15</f>
        <v>0</v>
      </c>
      <c r="B39" s="22">
        <f>'UTILITY SYSTEMS'!B15</f>
        <v>0</v>
      </c>
      <c r="C39" s="22">
        <f>'UTILITY SYSTEMS'!C15</f>
        <v>0</v>
      </c>
      <c r="D39" s="22">
        <f>'UTILITY SYSTEMS'!D15</f>
        <v>0</v>
      </c>
      <c r="E39" s="22">
        <f>'UTILITY SYSTEMS'!E15</f>
        <v>0</v>
      </c>
      <c r="F39" s="72">
        <f>'UTILITY SYSTEMS'!I15</f>
        <v>0</v>
      </c>
      <c r="G39" s="271"/>
      <c r="H39" s="72">
        <f t="shared" ref="H39:H44" si="10">+F39*G39</f>
        <v>0</v>
      </c>
      <c r="I39" s="72">
        <f t="shared" ref="I39:I44" si="11">F39</f>
        <v>0</v>
      </c>
      <c r="J39" s="72">
        <f t="shared" ref="J39:J44" si="12">+I39*G39</f>
        <v>0</v>
      </c>
      <c r="K39" s="209">
        <f>'UTILITY SYSTEMS'!L15</f>
        <v>0</v>
      </c>
      <c r="L39" s="79">
        <v>0.5</v>
      </c>
      <c r="M39" s="208">
        <f t="shared" ref="M39:M44" si="13">+K39*L39</f>
        <v>0</v>
      </c>
      <c r="N39" s="377">
        <f t="shared" ref="N39:N44" si="14">+J39+M39</f>
        <v>0</v>
      </c>
      <c r="O39" s="381">
        <f t="shared" si="8"/>
        <v>0</v>
      </c>
      <c r="P39" s="372">
        <f>'UTILITY ADDITIONS'!AR14</f>
        <v>0</v>
      </c>
      <c r="Q39" s="188">
        <f t="shared" ref="Q39:Q44" si="15">+N39+P39</f>
        <v>0</v>
      </c>
      <c r="R39" s="366">
        <f t="shared" si="9"/>
        <v>0</v>
      </c>
      <c r="S39" s="400">
        <f>'UTILITY ADDITIONS'!AT14</f>
        <v>0</v>
      </c>
    </row>
    <row r="40" spans="1:19" x14ac:dyDescent="0.25">
      <c r="A40" s="186">
        <f>'UTILITY SYSTEMS'!A16</f>
        <v>0</v>
      </c>
      <c r="B40" s="22">
        <f>'UTILITY SYSTEMS'!B16</f>
        <v>0</v>
      </c>
      <c r="C40" s="22">
        <f>'UTILITY SYSTEMS'!C16</f>
        <v>0</v>
      </c>
      <c r="D40" s="22">
        <f>'UTILITY SYSTEMS'!D16</f>
        <v>0</v>
      </c>
      <c r="E40" s="22">
        <f>'UTILITY SYSTEMS'!E16</f>
        <v>0</v>
      </c>
      <c r="F40" s="72">
        <f>'UTILITY SYSTEMS'!I16</f>
        <v>0</v>
      </c>
      <c r="G40" s="271"/>
      <c r="H40" s="72">
        <f t="shared" si="10"/>
        <v>0</v>
      </c>
      <c r="I40" s="72">
        <f t="shared" si="11"/>
        <v>0</v>
      </c>
      <c r="J40" s="72">
        <f t="shared" si="12"/>
        <v>0</v>
      </c>
      <c r="K40" s="209">
        <f>'UTILITY SYSTEMS'!L16</f>
        <v>0</v>
      </c>
      <c r="L40" s="79">
        <v>0.5</v>
      </c>
      <c r="M40" s="208">
        <f t="shared" si="13"/>
        <v>0</v>
      </c>
      <c r="N40" s="377">
        <f t="shared" si="14"/>
        <v>0</v>
      </c>
      <c r="O40" s="381">
        <f t="shared" si="8"/>
        <v>0</v>
      </c>
      <c r="P40" s="372">
        <f>'UTILITY ADDITIONS'!AR15</f>
        <v>0</v>
      </c>
      <c r="Q40" s="188">
        <f t="shared" si="15"/>
        <v>0</v>
      </c>
      <c r="R40" s="366">
        <f t="shared" si="9"/>
        <v>0</v>
      </c>
      <c r="S40" s="400">
        <f>'UTILITY ADDITIONS'!AT15</f>
        <v>0</v>
      </c>
    </row>
    <row r="41" spans="1:19" x14ac:dyDescent="0.25">
      <c r="A41" s="186">
        <f>'UTILITY SYSTEMS'!A17</f>
        <v>0</v>
      </c>
      <c r="B41" s="22">
        <f>'UTILITY SYSTEMS'!B17</f>
        <v>0</v>
      </c>
      <c r="C41" s="22">
        <f>'UTILITY SYSTEMS'!C17</f>
        <v>0</v>
      </c>
      <c r="D41" s="22">
        <f>'UTILITY SYSTEMS'!D17</f>
        <v>0</v>
      </c>
      <c r="E41" s="22">
        <f>'UTILITY SYSTEMS'!E17</f>
        <v>0</v>
      </c>
      <c r="F41" s="72">
        <f>'UTILITY SYSTEMS'!I17</f>
        <v>0</v>
      </c>
      <c r="G41" s="271"/>
      <c r="H41" s="72">
        <f t="shared" si="10"/>
        <v>0</v>
      </c>
      <c r="I41" s="72">
        <f t="shared" si="11"/>
        <v>0</v>
      </c>
      <c r="J41" s="72">
        <f t="shared" si="12"/>
        <v>0</v>
      </c>
      <c r="K41" s="209">
        <f>'UTILITY SYSTEMS'!L17</f>
        <v>0</v>
      </c>
      <c r="L41" s="79">
        <v>0.5</v>
      </c>
      <c r="M41" s="208">
        <f t="shared" si="13"/>
        <v>0</v>
      </c>
      <c r="N41" s="377">
        <f t="shared" si="14"/>
        <v>0</v>
      </c>
      <c r="O41" s="381">
        <f t="shared" si="8"/>
        <v>0</v>
      </c>
      <c r="P41" s="372">
        <f>'UTILITY ADDITIONS'!AR16</f>
        <v>0</v>
      </c>
      <c r="Q41" s="188">
        <f t="shared" si="15"/>
        <v>0</v>
      </c>
      <c r="R41" s="366">
        <f t="shared" si="9"/>
        <v>0</v>
      </c>
      <c r="S41" s="400">
        <f>'UTILITY ADDITIONS'!AT16</f>
        <v>0</v>
      </c>
    </row>
    <row r="42" spans="1:19" x14ac:dyDescent="0.25">
      <c r="A42" s="186">
        <f>'UTILITY SYSTEMS'!A18</f>
        <v>0</v>
      </c>
      <c r="B42" s="22">
        <f>'UTILITY SYSTEMS'!B18</f>
        <v>0</v>
      </c>
      <c r="C42" s="22">
        <f>'UTILITY SYSTEMS'!C18</f>
        <v>0</v>
      </c>
      <c r="D42" s="22">
        <f>'UTILITY SYSTEMS'!D18</f>
        <v>0</v>
      </c>
      <c r="E42" s="22">
        <f>'UTILITY SYSTEMS'!E18</f>
        <v>0</v>
      </c>
      <c r="F42" s="72">
        <f>'UTILITY SYSTEMS'!I18</f>
        <v>0</v>
      </c>
      <c r="G42" s="271"/>
      <c r="H42" s="72">
        <f t="shared" si="10"/>
        <v>0</v>
      </c>
      <c r="I42" s="72">
        <f t="shared" si="11"/>
        <v>0</v>
      </c>
      <c r="J42" s="72">
        <f t="shared" si="12"/>
        <v>0</v>
      </c>
      <c r="K42" s="209">
        <f>'UTILITY SYSTEMS'!L18</f>
        <v>0</v>
      </c>
      <c r="L42" s="79">
        <v>0.5</v>
      </c>
      <c r="M42" s="208">
        <f t="shared" si="13"/>
        <v>0</v>
      </c>
      <c r="N42" s="377">
        <f t="shared" si="14"/>
        <v>0</v>
      </c>
      <c r="O42" s="381">
        <f t="shared" si="8"/>
        <v>0</v>
      </c>
      <c r="P42" s="372">
        <f>'UTILITY ADDITIONS'!AR17</f>
        <v>0</v>
      </c>
      <c r="Q42" s="188">
        <f t="shared" si="15"/>
        <v>0</v>
      </c>
      <c r="R42" s="366">
        <f t="shared" si="9"/>
        <v>0</v>
      </c>
      <c r="S42" s="400">
        <f>'UTILITY ADDITIONS'!AT17</f>
        <v>0</v>
      </c>
    </row>
    <row r="43" spans="1:19" x14ac:dyDescent="0.25">
      <c r="A43" s="186">
        <f>'UTILITY SYSTEMS'!A19</f>
        <v>0</v>
      </c>
      <c r="B43" s="22">
        <f>'UTILITY SYSTEMS'!B19</f>
        <v>0</v>
      </c>
      <c r="C43" s="22">
        <f>'UTILITY SYSTEMS'!C19</f>
        <v>0</v>
      </c>
      <c r="D43" s="22">
        <f>'UTILITY SYSTEMS'!D19</f>
        <v>0</v>
      </c>
      <c r="E43" s="22">
        <f>'UTILITY SYSTEMS'!E19</f>
        <v>0</v>
      </c>
      <c r="F43" s="72">
        <f>'UTILITY SYSTEMS'!I19</f>
        <v>0</v>
      </c>
      <c r="G43" s="271"/>
      <c r="H43" s="72">
        <f t="shared" si="10"/>
        <v>0</v>
      </c>
      <c r="I43" s="72">
        <f t="shared" si="11"/>
        <v>0</v>
      </c>
      <c r="J43" s="72">
        <f t="shared" si="12"/>
        <v>0</v>
      </c>
      <c r="K43" s="209">
        <f>'UTILITY SYSTEMS'!L19</f>
        <v>0</v>
      </c>
      <c r="L43" s="79">
        <v>0.5</v>
      </c>
      <c r="M43" s="208">
        <f t="shared" si="13"/>
        <v>0</v>
      </c>
      <c r="N43" s="377">
        <f t="shared" si="14"/>
        <v>0</v>
      </c>
      <c r="O43" s="381">
        <f t="shared" si="8"/>
        <v>0</v>
      </c>
      <c r="P43" s="372">
        <f>'UTILITY ADDITIONS'!AR18</f>
        <v>0</v>
      </c>
      <c r="Q43" s="188">
        <f t="shared" si="15"/>
        <v>0</v>
      </c>
      <c r="R43" s="366">
        <f t="shared" si="9"/>
        <v>0</v>
      </c>
      <c r="S43" s="400">
        <f>'UTILITY ADDITIONS'!AT18</f>
        <v>0</v>
      </c>
    </row>
    <row r="44" spans="1:19" x14ac:dyDescent="0.25">
      <c r="A44" s="186">
        <f>'UTILITY SYSTEMS'!A20</f>
        <v>0</v>
      </c>
      <c r="B44" s="22">
        <f>'UTILITY SYSTEMS'!B20</f>
        <v>0</v>
      </c>
      <c r="C44" s="22">
        <f>'UTILITY SYSTEMS'!C20</f>
        <v>0</v>
      </c>
      <c r="D44" s="22">
        <f>'UTILITY SYSTEMS'!D20</f>
        <v>0</v>
      </c>
      <c r="E44" s="22">
        <f>'UTILITY SYSTEMS'!E20</f>
        <v>0</v>
      </c>
      <c r="F44" s="72">
        <f>'UTILITY SYSTEMS'!I20</f>
        <v>0</v>
      </c>
      <c r="G44" s="271"/>
      <c r="H44" s="72">
        <f t="shared" si="10"/>
        <v>0</v>
      </c>
      <c r="I44" s="72">
        <f t="shared" si="11"/>
        <v>0</v>
      </c>
      <c r="J44" s="72">
        <f t="shared" si="12"/>
        <v>0</v>
      </c>
      <c r="K44" s="209">
        <f>'UTILITY SYSTEMS'!L20</f>
        <v>0</v>
      </c>
      <c r="L44" s="79">
        <v>0.5</v>
      </c>
      <c r="M44" s="208">
        <f t="shared" si="13"/>
        <v>0</v>
      </c>
      <c r="N44" s="377">
        <f t="shared" si="14"/>
        <v>0</v>
      </c>
      <c r="O44" s="381">
        <f t="shared" si="8"/>
        <v>0</v>
      </c>
      <c r="P44" s="372">
        <f>'UTILITY ADDITIONS'!AR19</f>
        <v>0</v>
      </c>
      <c r="Q44" s="188">
        <f t="shared" si="15"/>
        <v>0</v>
      </c>
      <c r="R44" s="366">
        <f t="shared" si="9"/>
        <v>0</v>
      </c>
      <c r="S44" s="400">
        <f>'UTILITY ADDITIONS'!AT19</f>
        <v>0</v>
      </c>
    </row>
    <row r="45" spans="1:19" x14ac:dyDescent="0.25">
      <c r="A45" s="22"/>
      <c r="B45" s="22"/>
      <c r="C45" s="22"/>
      <c r="D45" s="22"/>
      <c r="E45" s="22"/>
      <c r="F45" s="22"/>
      <c r="G45" s="272"/>
      <c r="H45" s="22"/>
      <c r="I45" s="22"/>
      <c r="J45" s="22"/>
      <c r="K45" s="22"/>
      <c r="L45" s="22"/>
      <c r="M45" s="22"/>
      <c r="N45" s="325"/>
      <c r="O45" s="381">
        <f t="shared" si="8"/>
        <v>0</v>
      </c>
      <c r="P45" s="372">
        <f>'UTILITY ADDITIONS'!AR20</f>
        <v>0</v>
      </c>
      <c r="Q45" s="72"/>
      <c r="R45" s="366"/>
      <c r="S45" s="400">
        <f>'UTILITY ADDITIONS'!AT20</f>
        <v>0</v>
      </c>
    </row>
    <row r="46" spans="1:19" x14ac:dyDescent="0.25">
      <c r="A46" s="22">
        <f>'UTILITY SYSTEMS'!A23</f>
        <v>0</v>
      </c>
      <c r="B46" s="22">
        <f>'UTILITY SYSTEMS'!B23</f>
        <v>0</v>
      </c>
      <c r="C46" s="22">
        <f>'UTILITY SYSTEMS'!C23</f>
        <v>0</v>
      </c>
      <c r="D46" s="22">
        <f>'UTILITY SYSTEMS'!D23</f>
        <v>0</v>
      </c>
      <c r="E46" s="22">
        <f>'UTILITY SYSTEMS'!E23</f>
        <v>0</v>
      </c>
      <c r="F46" s="72">
        <f>'UTILITY SYSTEMS'!I23</f>
        <v>0</v>
      </c>
      <c r="G46" s="271"/>
      <c r="H46" s="72">
        <f t="shared" ref="H46" si="16">+F46*G46</f>
        <v>0</v>
      </c>
      <c r="I46" s="72">
        <f t="shared" ref="I46" si="17">F46</f>
        <v>0</v>
      </c>
      <c r="J46" s="72">
        <f t="shared" ref="J46" si="18">+I46*G46</f>
        <v>0</v>
      </c>
      <c r="K46" s="209">
        <f>'UTILITY SYSTEMS'!$L$23</f>
        <v>0</v>
      </c>
      <c r="L46" s="79">
        <v>0.5</v>
      </c>
      <c r="M46" s="208">
        <f t="shared" ref="M46" si="19">+K46*L46</f>
        <v>0</v>
      </c>
      <c r="N46" s="377">
        <f t="shared" ref="N46" si="20">+J46+M46</f>
        <v>0</v>
      </c>
      <c r="O46" s="381">
        <f t="shared" si="8"/>
        <v>0</v>
      </c>
      <c r="P46" s="372">
        <f>'UTILITY ADDITIONS'!AR21</f>
        <v>0</v>
      </c>
      <c r="Q46" s="188">
        <f>+N46+P46</f>
        <v>0</v>
      </c>
      <c r="R46" s="366">
        <f>ROUND(Q46*0.5,-2)</f>
        <v>0</v>
      </c>
      <c r="S46" s="400">
        <f>'UTILITY ADDITIONS'!AT21</f>
        <v>0</v>
      </c>
    </row>
    <row r="47" spans="1:19" x14ac:dyDescent="0.25">
      <c r="A47" s="22"/>
      <c r="B47" s="22"/>
      <c r="C47" s="22"/>
      <c r="D47" s="22"/>
      <c r="E47" s="22"/>
      <c r="F47" s="22"/>
      <c r="G47" s="272"/>
      <c r="H47" s="22"/>
      <c r="I47" s="22"/>
      <c r="J47" s="22"/>
      <c r="K47" s="22"/>
      <c r="L47" s="22"/>
      <c r="M47" s="22"/>
      <c r="N47" s="325"/>
      <c r="O47" s="381">
        <f t="shared" si="8"/>
        <v>0</v>
      </c>
      <c r="P47" s="372">
        <f>'UTILITY ADDITIONS'!AR22</f>
        <v>0</v>
      </c>
      <c r="Q47" s="188"/>
      <c r="R47" s="366"/>
      <c r="S47" s="400">
        <f>'UTILITY ADDITIONS'!AT22</f>
        <v>0</v>
      </c>
    </row>
    <row r="48" spans="1:19" x14ac:dyDescent="0.25">
      <c r="A48" s="22">
        <f>'UTILITY SYSTEMS'!A25</f>
        <v>0</v>
      </c>
      <c r="B48" s="22">
        <f>'UTILITY SYSTEMS'!B25</f>
        <v>0</v>
      </c>
      <c r="C48" s="22">
        <f>'UTILITY SYSTEMS'!C25</f>
        <v>0</v>
      </c>
      <c r="D48" s="22">
        <f>'UTILITY SYSTEMS'!D25</f>
        <v>0</v>
      </c>
      <c r="E48" s="22">
        <f>'UTILITY SYSTEMS'!E25</f>
        <v>0</v>
      </c>
      <c r="F48" s="72">
        <f>'UTILITY SYSTEMS'!I25</f>
        <v>0</v>
      </c>
      <c r="G48" s="271"/>
      <c r="H48" s="72">
        <f t="shared" ref="H48" si="21">+F48*G48</f>
        <v>0</v>
      </c>
      <c r="I48" s="72">
        <f t="shared" ref="I48" si="22">F48</f>
        <v>0</v>
      </c>
      <c r="J48" s="72">
        <f t="shared" ref="J48" si="23">+I48*G48</f>
        <v>0</v>
      </c>
      <c r="K48" s="209">
        <f>'UTILITY SYSTEMS'!$L$25</f>
        <v>0</v>
      </c>
      <c r="L48" s="79">
        <v>0.5</v>
      </c>
      <c r="M48" s="208">
        <f t="shared" ref="M48" si="24">+K48*L48</f>
        <v>0</v>
      </c>
      <c r="N48" s="377">
        <f t="shared" ref="N48" si="25">+J48+M48</f>
        <v>0</v>
      </c>
      <c r="O48" s="381">
        <f t="shared" si="8"/>
        <v>0</v>
      </c>
      <c r="P48" s="372">
        <f>'UTILITY ADDITIONS'!AR23</f>
        <v>0</v>
      </c>
      <c r="Q48" s="188">
        <f>+N48+P48</f>
        <v>0</v>
      </c>
      <c r="R48" s="366">
        <f>ROUND(Q48*0.5,-2)</f>
        <v>0</v>
      </c>
      <c r="S48" s="400">
        <f>'UTILITY ADDITIONS'!AT23</f>
        <v>0</v>
      </c>
    </row>
    <row r="49" spans="1:19" x14ac:dyDescent="0.25">
      <c r="A49" s="22"/>
      <c r="B49" s="22"/>
      <c r="C49" s="22"/>
      <c r="D49" s="22"/>
      <c r="E49" s="22"/>
      <c r="F49" s="22"/>
      <c r="G49" s="272"/>
      <c r="H49" s="22"/>
      <c r="I49" s="22"/>
      <c r="J49" s="22"/>
      <c r="K49" s="22"/>
      <c r="L49" s="22"/>
      <c r="M49" s="22"/>
      <c r="N49" s="325"/>
      <c r="O49" s="381">
        <f t="shared" si="8"/>
        <v>0</v>
      </c>
      <c r="P49" s="372">
        <f>'UTILITY ADDITIONS'!AR24</f>
        <v>0</v>
      </c>
      <c r="Q49" s="72">
        <v>0</v>
      </c>
      <c r="R49" s="366">
        <f>ROUND(Q49*0.5,-2)</f>
        <v>0</v>
      </c>
      <c r="S49" s="400">
        <f>'UTILITY ADDITIONS'!AT24</f>
        <v>0</v>
      </c>
    </row>
    <row r="50" spans="1:19" x14ac:dyDescent="0.25">
      <c r="A50" s="22">
        <f>'UTILITY SYSTEMS'!A27</f>
        <v>0</v>
      </c>
      <c r="B50" s="22">
        <f>'UTILITY SYSTEMS'!B27</f>
        <v>0</v>
      </c>
      <c r="C50" s="22">
        <f>'UTILITY SYSTEMS'!C27</f>
        <v>0</v>
      </c>
      <c r="D50" s="22">
        <f>'UTILITY SYSTEMS'!D27</f>
        <v>0</v>
      </c>
      <c r="E50" s="22">
        <f>'UTILITY SYSTEMS'!E27</f>
        <v>0</v>
      </c>
      <c r="F50" s="72">
        <f>'UTILITY SYSTEMS'!I27</f>
        <v>0</v>
      </c>
      <c r="G50" s="271"/>
      <c r="H50" s="72">
        <f t="shared" ref="H50:H52" si="26">+F50*G50</f>
        <v>0</v>
      </c>
      <c r="I50" s="72">
        <f t="shared" ref="I50:I52" si="27">F50</f>
        <v>0</v>
      </c>
      <c r="J50" s="72">
        <f t="shared" ref="J50:J52" si="28">+I50*G50</f>
        <v>0</v>
      </c>
      <c r="K50" s="209">
        <f>'UTILITY SYSTEMS'!L27</f>
        <v>0</v>
      </c>
      <c r="L50" s="79">
        <v>0.5</v>
      </c>
      <c r="M50" s="208">
        <f t="shared" ref="M50:M52" si="29">+K50*L50</f>
        <v>0</v>
      </c>
      <c r="N50" s="377">
        <f t="shared" ref="N50:N52" si="30">+J50+M50</f>
        <v>0</v>
      </c>
      <c r="O50" s="381">
        <f t="shared" si="8"/>
        <v>0</v>
      </c>
      <c r="P50" s="372">
        <f>'UTILITY ADDITIONS'!AR25</f>
        <v>0</v>
      </c>
      <c r="Q50" s="188">
        <f t="shared" ref="Q50:Q52" si="31">+N50+P50</f>
        <v>0</v>
      </c>
      <c r="R50" s="366">
        <f>ROUND(Q50*0.5,-2)</f>
        <v>0</v>
      </c>
      <c r="S50" s="400">
        <f>'UTILITY ADDITIONS'!AT25</f>
        <v>0</v>
      </c>
    </row>
    <row r="51" spans="1:19" x14ac:dyDescent="0.25">
      <c r="A51" s="22">
        <f>'UTILITY SYSTEMS'!A28</f>
        <v>0</v>
      </c>
      <c r="B51" s="22">
        <f>'UTILITY SYSTEMS'!B28</f>
        <v>0</v>
      </c>
      <c r="C51" s="22">
        <f>'UTILITY SYSTEMS'!C28</f>
        <v>0</v>
      </c>
      <c r="D51" s="22">
        <f>'UTILITY SYSTEMS'!D28</f>
        <v>0</v>
      </c>
      <c r="E51" s="22">
        <f>'UTILITY SYSTEMS'!E28</f>
        <v>0</v>
      </c>
      <c r="F51" s="72">
        <f>'UTILITY SYSTEMS'!I28</f>
        <v>0</v>
      </c>
      <c r="G51" s="271"/>
      <c r="H51" s="72">
        <f t="shared" si="26"/>
        <v>0</v>
      </c>
      <c r="I51" s="72">
        <f t="shared" si="27"/>
        <v>0</v>
      </c>
      <c r="J51" s="72">
        <f t="shared" si="28"/>
        <v>0</v>
      </c>
      <c r="K51" s="209">
        <f>'UTILITY SYSTEMS'!L28</f>
        <v>0</v>
      </c>
      <c r="L51" s="79">
        <v>0.5</v>
      </c>
      <c r="M51" s="208">
        <f t="shared" si="29"/>
        <v>0</v>
      </c>
      <c r="N51" s="377">
        <f t="shared" si="30"/>
        <v>0</v>
      </c>
      <c r="O51" s="381">
        <f t="shared" si="8"/>
        <v>0</v>
      </c>
      <c r="P51" s="372">
        <f>'UTILITY ADDITIONS'!AR26</f>
        <v>0</v>
      </c>
      <c r="Q51" s="188">
        <f t="shared" si="31"/>
        <v>0</v>
      </c>
      <c r="R51" s="366">
        <f>ROUND(Q51*0.5,-2)</f>
        <v>0</v>
      </c>
      <c r="S51" s="400">
        <f>'UTILITY ADDITIONS'!AT26</f>
        <v>0</v>
      </c>
    </row>
    <row r="52" spans="1:19" ht="15.75" thickBot="1" x14ac:dyDescent="0.3">
      <c r="A52" s="84">
        <f>'UTILITY SYSTEMS'!A29</f>
        <v>0</v>
      </c>
      <c r="B52" s="84">
        <f>'UTILITY SYSTEMS'!B29</f>
        <v>0</v>
      </c>
      <c r="C52" s="84">
        <f>'UTILITY SYSTEMS'!C29</f>
        <v>0</v>
      </c>
      <c r="D52" s="84">
        <f>'UTILITY SYSTEMS'!D29</f>
        <v>0</v>
      </c>
      <c r="E52" s="84">
        <f>'UTILITY SYSTEMS'!E29</f>
        <v>0</v>
      </c>
      <c r="F52" s="260">
        <f>'UTILITY SYSTEMS'!I29</f>
        <v>0</v>
      </c>
      <c r="G52" s="271"/>
      <c r="H52" s="260">
        <f t="shared" si="26"/>
        <v>0</v>
      </c>
      <c r="I52" s="260">
        <f t="shared" si="27"/>
        <v>0</v>
      </c>
      <c r="J52" s="260">
        <f t="shared" si="28"/>
        <v>0</v>
      </c>
      <c r="K52" s="261">
        <f>'UTILITY SYSTEMS'!L29</f>
        <v>0</v>
      </c>
      <c r="L52" s="262">
        <v>0.5</v>
      </c>
      <c r="M52" s="263">
        <f t="shared" si="29"/>
        <v>0</v>
      </c>
      <c r="N52" s="378">
        <f t="shared" si="30"/>
        <v>0</v>
      </c>
      <c r="O52" s="382">
        <f t="shared" si="8"/>
        <v>0</v>
      </c>
      <c r="P52" s="373">
        <f>'UTILITY ADDITIONS'!AR27</f>
        <v>0</v>
      </c>
      <c r="Q52" s="264">
        <f t="shared" si="31"/>
        <v>0</v>
      </c>
      <c r="R52" s="366">
        <f>ROUND(Q52*0.5,-2)</f>
        <v>0</v>
      </c>
      <c r="S52" s="401">
        <f>'UTILITY ADDITIONS'!AT27</f>
        <v>0</v>
      </c>
    </row>
    <row r="53" spans="1:19" ht="15.75" thickBot="1" x14ac:dyDescent="0.3">
      <c r="A53" s="111" t="s">
        <v>173</v>
      </c>
      <c r="B53" s="105"/>
      <c r="C53" s="105"/>
      <c r="D53" s="105"/>
      <c r="E53" s="259">
        <f>SUM(E38:E52)</f>
        <v>0</v>
      </c>
      <c r="F53" s="104">
        <f>SUM(F38:F52)</f>
        <v>0</v>
      </c>
      <c r="G53" s="105"/>
      <c r="H53" s="104">
        <f>SUM(H38:H52)</f>
        <v>0</v>
      </c>
      <c r="I53" s="104">
        <f>SUM(I38:I52)</f>
        <v>0</v>
      </c>
      <c r="J53" s="104">
        <f>SUM(J38:J52)</f>
        <v>0</v>
      </c>
      <c r="K53" s="104">
        <f>SUM(K38:K52)</f>
        <v>0</v>
      </c>
      <c r="L53" s="105"/>
      <c r="M53" s="104">
        <f>SUM(M38:M52)</f>
        <v>0</v>
      </c>
      <c r="N53" s="379">
        <f>SUM(N38:N52)</f>
        <v>0</v>
      </c>
      <c r="O53" s="243" t="s">
        <v>173</v>
      </c>
      <c r="P53" s="104">
        <f>SUM(P38:P52)</f>
        <v>0</v>
      </c>
      <c r="Q53" s="104">
        <f>SUM(Q38:Q52)</f>
        <v>0</v>
      </c>
      <c r="R53" s="104">
        <f>SUM(R38:R52)</f>
        <v>0</v>
      </c>
      <c r="S53" s="402">
        <f>'UTILITY ADDITIONS'!$AT$28</f>
        <v>0</v>
      </c>
    </row>
    <row r="56" spans="1:19" x14ac:dyDescent="0.25">
      <c r="A56" s="22" t="str">
        <f t="shared" ref="A56:B61" si="32">A2</f>
        <v>REPORTING YEAR</v>
      </c>
      <c r="B56" s="79">
        <f t="shared" si="32"/>
        <v>2018</v>
      </c>
    </row>
    <row r="57" spans="1:19" x14ac:dyDescent="0.25">
      <c r="A57" s="22" t="str">
        <f t="shared" si="32"/>
        <v>TAX YEAR</v>
      </c>
      <c r="B57" s="79">
        <f t="shared" si="32"/>
        <v>2019</v>
      </c>
    </row>
    <row r="58" spans="1:19" x14ac:dyDescent="0.25">
      <c r="A58" s="22" t="str">
        <f t="shared" si="32"/>
        <v>NAME OF WIND PARK</v>
      </c>
      <c r="B58" s="79">
        <f t="shared" si="32"/>
        <v>0</v>
      </c>
    </row>
    <row r="59" spans="1:19" x14ac:dyDescent="0.25">
      <c r="A59" s="22" t="str">
        <f t="shared" si="32"/>
        <v>COUNTY</v>
      </c>
      <c r="B59" s="79">
        <f t="shared" si="32"/>
        <v>0</v>
      </c>
    </row>
    <row r="60" spans="1:19" x14ac:dyDescent="0.25">
      <c r="A60" s="22" t="str">
        <f t="shared" si="32"/>
        <v>OWNER</v>
      </c>
      <c r="B60" s="79">
        <f t="shared" si="32"/>
        <v>0</v>
      </c>
    </row>
    <row r="61" spans="1:19" x14ac:dyDescent="0.25">
      <c r="A61" s="22" t="str">
        <f t="shared" si="32"/>
        <v>NUMBER OF WTGS</v>
      </c>
      <c r="B61" s="79">
        <f t="shared" si="32"/>
        <v>0</v>
      </c>
    </row>
    <row r="81" spans="23:23" x14ac:dyDescent="0.25">
      <c r="W81" s="207"/>
    </row>
    <row r="82" spans="23:23" x14ac:dyDescent="0.25">
      <c r="W82" s="207"/>
    </row>
  </sheetData>
  <sheetProtection password="CA35" sheet="1" objects="1" scenarios="1" selectLockedCells="1"/>
  <printOptions horizontalCentered="1" verticalCentered="1"/>
  <pageMargins left="0" right="0" top="0" bottom="0" header="0.3" footer="0.3"/>
  <pageSetup paperSize="5" scale="50" orientation="landscape" horizontalDpi="4294967293" verticalDpi="4294967293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K29" sqref="K29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4.28515625" bestFit="1" customWidth="1"/>
    <col min="4" max="5" width="13.28515625" bestFit="1" customWidth="1"/>
    <col min="6" max="8" width="12.7109375" bestFit="1" customWidth="1"/>
  </cols>
  <sheetData>
    <row r="1" spans="1:8" ht="21" x14ac:dyDescent="0.35">
      <c r="A1" s="32" t="s">
        <v>121</v>
      </c>
    </row>
    <row r="2" spans="1:8" ht="21.75" thickBot="1" x14ac:dyDescent="0.4">
      <c r="B2" s="32"/>
    </row>
    <row r="3" spans="1:8" ht="15.75" thickBot="1" x14ac:dyDescent="0.3">
      <c r="A3" s="294" t="s">
        <v>42</v>
      </c>
      <c r="B3" s="352">
        <f>'WIND ENERGY SYSTEMS'!B2</f>
        <v>2018</v>
      </c>
    </row>
    <row r="4" spans="1:8" ht="15.75" thickBot="1" x14ac:dyDescent="0.3">
      <c r="A4" s="296" t="s">
        <v>29</v>
      </c>
      <c r="B4" s="353">
        <f>'WIND ENERGY SYSTEMS'!B3</f>
        <v>2019</v>
      </c>
    </row>
    <row r="5" spans="1:8" ht="15.75" thickBot="1" x14ac:dyDescent="0.3">
      <c r="A5" s="296" t="s">
        <v>0</v>
      </c>
      <c r="B5" s="354">
        <f>'WIND ENERGY SYSTEMS'!B4</f>
        <v>0</v>
      </c>
    </row>
    <row r="6" spans="1:8" ht="15.75" thickBot="1" x14ac:dyDescent="0.3">
      <c r="A6" s="296" t="s">
        <v>2</v>
      </c>
      <c r="B6" s="354">
        <f>'WIND ENERGY SYSTEMS'!B5</f>
        <v>0</v>
      </c>
    </row>
    <row r="7" spans="1:8" ht="15.75" thickBot="1" x14ac:dyDescent="0.3">
      <c r="A7" s="298" t="s">
        <v>10</v>
      </c>
      <c r="B7" s="355">
        <f>'WIND ENERGY SYSTEMS'!B6</f>
        <v>0</v>
      </c>
    </row>
    <row r="8" spans="1:8" ht="15.75" thickBot="1" x14ac:dyDescent="0.3">
      <c r="A8" s="300" t="s">
        <v>81</v>
      </c>
      <c r="B8" s="356">
        <f>'WIND ENERGY SYSTEMS'!B7</f>
        <v>0</v>
      </c>
    </row>
    <row r="9" spans="1:8" ht="15.75" thickBot="1" x14ac:dyDescent="0.3"/>
    <row r="10" spans="1:8" ht="15.75" x14ac:dyDescent="0.25">
      <c r="A10" s="71"/>
      <c r="B10" s="172"/>
      <c r="C10" s="172"/>
      <c r="D10" s="200" t="s">
        <v>180</v>
      </c>
      <c r="E10" s="201"/>
      <c r="F10" s="172"/>
      <c r="G10" s="172"/>
      <c r="H10" s="109"/>
    </row>
    <row r="11" spans="1:8" ht="15.75" thickBot="1" x14ac:dyDescent="0.3">
      <c r="A11" s="178"/>
      <c r="B11" s="179"/>
      <c r="C11" s="179"/>
      <c r="D11" s="179"/>
      <c r="E11" s="179"/>
      <c r="F11" s="179"/>
      <c r="G11" s="179"/>
      <c r="H11" s="180"/>
    </row>
    <row r="12" spans="1:8" x14ac:dyDescent="0.25">
      <c r="A12" s="4" t="s">
        <v>122</v>
      </c>
      <c r="B12" s="7" t="s">
        <v>118</v>
      </c>
      <c r="C12" s="7" t="s">
        <v>118</v>
      </c>
      <c r="D12" s="7" t="s">
        <v>118</v>
      </c>
      <c r="E12" s="7" t="s">
        <v>118</v>
      </c>
      <c r="F12" s="7" t="s">
        <v>118</v>
      </c>
      <c r="G12" s="190" t="s">
        <v>118</v>
      </c>
      <c r="H12" s="7" t="s">
        <v>118</v>
      </c>
    </row>
    <row r="13" spans="1:8" x14ac:dyDescent="0.25">
      <c r="A13" s="197" t="s">
        <v>6</v>
      </c>
      <c r="B13" s="153" t="s">
        <v>119</v>
      </c>
      <c r="C13" s="153" t="s">
        <v>119</v>
      </c>
      <c r="D13" s="153" t="s">
        <v>119</v>
      </c>
      <c r="E13" s="153" t="s">
        <v>119</v>
      </c>
      <c r="F13" s="153" t="s">
        <v>119</v>
      </c>
      <c r="G13" s="106" t="s">
        <v>119</v>
      </c>
      <c r="H13" s="153" t="s">
        <v>119</v>
      </c>
    </row>
    <row r="14" spans="1:8" ht="15.75" thickBot="1" x14ac:dyDescent="0.3">
      <c r="A14" s="108" t="s">
        <v>5</v>
      </c>
      <c r="B14" s="10" t="s">
        <v>112</v>
      </c>
      <c r="C14" s="10" t="s">
        <v>113</v>
      </c>
      <c r="D14" s="10" t="s">
        <v>114</v>
      </c>
      <c r="E14" s="10" t="s">
        <v>115</v>
      </c>
      <c r="F14" s="10" t="s">
        <v>116</v>
      </c>
      <c r="G14" s="203" t="s">
        <v>117</v>
      </c>
      <c r="H14" s="10" t="s">
        <v>197</v>
      </c>
    </row>
    <row r="15" spans="1:8" ht="15.75" thickBot="1" x14ac:dyDescent="0.3">
      <c r="A15" s="323">
        <f>'WTG ADDITIONS'!A11</f>
        <v>0</v>
      </c>
      <c r="B15" s="345">
        <v>0</v>
      </c>
      <c r="C15" s="343"/>
      <c r="D15" s="343"/>
      <c r="E15" s="343"/>
      <c r="F15" s="343"/>
      <c r="G15" s="343">
        <f>'WTG ADDITIONS'!AV11</f>
        <v>0</v>
      </c>
      <c r="H15" s="328"/>
    </row>
    <row r="16" spans="1:8" ht="15.75" thickBot="1" x14ac:dyDescent="0.3">
      <c r="A16" s="324">
        <f>'WTG ADDITIONS'!A12</f>
        <v>0</v>
      </c>
      <c r="B16" s="198">
        <v>0</v>
      </c>
      <c r="C16" s="343"/>
      <c r="D16" s="343"/>
      <c r="E16" s="342"/>
      <c r="F16" s="342"/>
      <c r="G16" s="342">
        <f>'WTG ADDITIONS'!AV12</f>
        <v>0</v>
      </c>
      <c r="H16" s="199"/>
    </row>
    <row r="17" spans="1:8" ht="15.75" thickBot="1" x14ac:dyDescent="0.3">
      <c r="A17" s="324">
        <f>'WTG ADDITIONS'!A13</f>
        <v>0</v>
      </c>
      <c r="B17" s="198">
        <v>0</v>
      </c>
      <c r="C17" s="343"/>
      <c r="D17" s="343"/>
      <c r="E17" s="343"/>
      <c r="F17" s="343"/>
      <c r="G17" s="343">
        <f>'WTG ADDITIONS'!AV13</f>
        <v>0</v>
      </c>
      <c r="H17" s="199"/>
    </row>
    <row r="18" spans="1:8" ht="15.75" thickBot="1" x14ac:dyDescent="0.3">
      <c r="A18" s="324">
        <f>'WTG ADDITIONS'!A14</f>
        <v>0</v>
      </c>
      <c r="B18" s="198">
        <v>0</v>
      </c>
      <c r="C18" s="343"/>
      <c r="D18" s="343"/>
      <c r="E18" s="342"/>
      <c r="F18" s="342"/>
      <c r="G18" s="342">
        <f>'WTG ADDITIONS'!AV14</f>
        <v>0</v>
      </c>
      <c r="H18" s="199"/>
    </row>
    <row r="19" spans="1:8" ht="15.75" thickBot="1" x14ac:dyDescent="0.3">
      <c r="A19" s="324">
        <f>'WTG ADDITIONS'!A15</f>
        <v>0</v>
      </c>
      <c r="B19" s="198">
        <v>0</v>
      </c>
      <c r="C19" s="343"/>
      <c r="D19" s="343"/>
      <c r="E19" s="343"/>
      <c r="F19" s="343"/>
      <c r="G19" s="343">
        <f>'WTG ADDITIONS'!AV15</f>
        <v>0</v>
      </c>
      <c r="H19" s="199"/>
    </row>
    <row r="20" spans="1:8" ht="15.75" thickBot="1" x14ac:dyDescent="0.3">
      <c r="A20" s="324">
        <f>'WTG ADDITIONS'!A16</f>
        <v>0</v>
      </c>
      <c r="B20" s="198">
        <v>0</v>
      </c>
      <c r="C20" s="343"/>
      <c r="D20" s="343"/>
      <c r="E20" s="342"/>
      <c r="F20" s="342"/>
      <c r="G20" s="342">
        <f>'WTG ADDITIONS'!AV16</f>
        <v>0</v>
      </c>
      <c r="H20" s="199"/>
    </row>
    <row r="21" spans="1:8" ht="15.75" thickBot="1" x14ac:dyDescent="0.3">
      <c r="A21" s="324">
        <f>'WTG ADDITIONS'!A17</f>
        <v>0</v>
      </c>
      <c r="B21" s="198">
        <v>0</v>
      </c>
      <c r="C21" s="343"/>
      <c r="D21" s="343"/>
      <c r="E21" s="343"/>
      <c r="F21" s="343"/>
      <c r="G21" s="343">
        <f>'WTG ADDITIONS'!AV17</f>
        <v>0</v>
      </c>
      <c r="H21" s="199"/>
    </row>
    <row r="22" spans="1:8" ht="15.75" thickBot="1" x14ac:dyDescent="0.3">
      <c r="A22" s="324">
        <f>'WTG ADDITIONS'!A18</f>
        <v>0</v>
      </c>
      <c r="B22" s="198">
        <v>0</v>
      </c>
      <c r="C22" s="343"/>
      <c r="D22" s="343"/>
      <c r="E22" s="342"/>
      <c r="F22" s="342"/>
      <c r="G22" s="342">
        <f>'WTG ADDITIONS'!AV18</f>
        <v>0</v>
      </c>
      <c r="H22" s="199"/>
    </row>
    <row r="23" spans="1:8" ht="15.75" thickBot="1" x14ac:dyDescent="0.3">
      <c r="A23" s="324">
        <f>'WTG ADDITIONS'!A19</f>
        <v>0</v>
      </c>
      <c r="B23" s="198">
        <v>0</v>
      </c>
      <c r="C23" s="343"/>
      <c r="D23" s="343"/>
      <c r="E23" s="343"/>
      <c r="F23" s="343"/>
      <c r="G23" s="343">
        <f>'WTG ADDITIONS'!AV19</f>
        <v>0</v>
      </c>
      <c r="H23" s="199"/>
    </row>
    <row r="24" spans="1:8" ht="15.75" thickBot="1" x14ac:dyDescent="0.3">
      <c r="A24" s="324">
        <f>'WTG ADDITIONS'!A20</f>
        <v>0</v>
      </c>
      <c r="B24" s="198">
        <v>0</v>
      </c>
      <c r="C24" s="343"/>
      <c r="D24" s="343"/>
      <c r="E24" s="342"/>
      <c r="F24" s="342"/>
      <c r="G24" s="342">
        <f>'WTG ADDITIONS'!AV20</f>
        <v>0</v>
      </c>
      <c r="H24" s="199"/>
    </row>
    <row r="25" spans="1:8" ht="15.75" thickBot="1" x14ac:dyDescent="0.3">
      <c r="A25" s="324">
        <f>'WTG ADDITIONS'!A21</f>
        <v>0</v>
      </c>
      <c r="B25" s="198">
        <v>0</v>
      </c>
      <c r="C25" s="343"/>
      <c r="D25" s="343"/>
      <c r="E25" s="343"/>
      <c r="F25" s="343"/>
      <c r="G25" s="343">
        <f>'WTG ADDITIONS'!AV21</f>
        <v>0</v>
      </c>
      <c r="H25" s="199"/>
    </row>
    <row r="26" spans="1:8" ht="15.75" thickBot="1" x14ac:dyDescent="0.3">
      <c r="A26" s="324">
        <f>'WTG ADDITIONS'!A22</f>
        <v>0</v>
      </c>
      <c r="B26" s="198">
        <v>0</v>
      </c>
      <c r="C26" s="343"/>
      <c r="D26" s="343"/>
      <c r="E26" s="343"/>
      <c r="F26" s="343"/>
      <c r="G26" s="343">
        <f>'WTG ADDITIONS'!AV22</f>
        <v>0</v>
      </c>
      <c r="H26" s="199"/>
    </row>
    <row r="27" spans="1:8" ht="15.75" thickBot="1" x14ac:dyDescent="0.3">
      <c r="A27" s="324">
        <f>'WTG ADDITIONS'!A23</f>
        <v>0</v>
      </c>
      <c r="B27" s="198">
        <v>0</v>
      </c>
      <c r="C27" s="343"/>
      <c r="D27" s="343"/>
      <c r="E27" s="342"/>
      <c r="F27" s="342"/>
      <c r="G27" s="342">
        <f>'WTG ADDITIONS'!AV23</f>
        <v>0</v>
      </c>
      <c r="H27" s="199"/>
    </row>
    <row r="28" spans="1:8" ht="15.75" thickBot="1" x14ac:dyDescent="0.3">
      <c r="A28" s="324">
        <f>'WTG ADDITIONS'!A24</f>
        <v>0</v>
      </c>
      <c r="B28" s="198">
        <v>0</v>
      </c>
      <c r="C28" s="343"/>
      <c r="D28" s="343"/>
      <c r="E28" s="343"/>
      <c r="F28" s="343"/>
      <c r="G28" s="343">
        <f>'WTG ADDITIONS'!AV24</f>
        <v>0</v>
      </c>
      <c r="H28" s="199"/>
    </row>
    <row r="29" spans="1:8" ht="15.75" thickBot="1" x14ac:dyDescent="0.3">
      <c r="A29" s="324">
        <f>'WTG ADDITIONS'!A25</f>
        <v>0</v>
      </c>
      <c r="B29" s="198">
        <v>0</v>
      </c>
      <c r="C29" s="343"/>
      <c r="D29" s="343"/>
      <c r="E29" s="343"/>
      <c r="F29" s="343"/>
      <c r="G29" s="343">
        <f>'WTG ADDITIONS'!AV25</f>
        <v>0</v>
      </c>
      <c r="H29" s="199"/>
    </row>
    <row r="30" spans="1:8" ht="15.75" thickBot="1" x14ac:dyDescent="0.3">
      <c r="A30" s="324">
        <f>'WTG ADDITIONS'!A26</f>
        <v>0</v>
      </c>
      <c r="B30" s="198">
        <v>0</v>
      </c>
      <c r="C30" s="343"/>
      <c r="D30" s="343"/>
      <c r="E30" s="343"/>
      <c r="F30" s="343"/>
      <c r="G30" s="343">
        <f>'WTG ADDITIONS'!AV26</f>
        <v>0</v>
      </c>
      <c r="H30" s="199"/>
    </row>
    <row r="31" spans="1:8" ht="15.75" thickBot="1" x14ac:dyDescent="0.3">
      <c r="A31" s="36" t="s">
        <v>193</v>
      </c>
      <c r="B31" s="348"/>
      <c r="C31" s="348">
        <f>SUM(C15:C30)</f>
        <v>0</v>
      </c>
      <c r="D31" s="348">
        <f>SUM(D15:D30)</f>
        <v>0</v>
      </c>
      <c r="E31" s="348">
        <f>SUM(E15:E30)</f>
        <v>0</v>
      </c>
      <c r="F31" s="348"/>
      <c r="G31" s="348"/>
      <c r="H31" s="348"/>
    </row>
    <row r="38" spans="1:8" ht="18.75" x14ac:dyDescent="0.3">
      <c r="C38" s="322" t="s">
        <v>179</v>
      </c>
    </row>
    <row r="39" spans="1:8" ht="15.75" thickBot="1" x14ac:dyDescent="0.3"/>
    <row r="40" spans="1:8" ht="15.75" x14ac:dyDescent="0.25">
      <c r="A40" s="71"/>
      <c r="B40" s="172"/>
      <c r="C40" s="172"/>
      <c r="D40" s="200"/>
      <c r="E40" s="201"/>
      <c r="F40" s="172"/>
      <c r="G40" s="172"/>
      <c r="H40" s="109"/>
    </row>
    <row r="41" spans="1:8" ht="15.75" thickBot="1" x14ac:dyDescent="0.3">
      <c r="A41" s="178"/>
      <c r="B41" s="179"/>
      <c r="C41" s="179"/>
      <c r="D41" s="179"/>
      <c r="E41" s="179"/>
      <c r="F41" s="179"/>
      <c r="G41" s="179"/>
      <c r="H41" s="180"/>
    </row>
    <row r="42" spans="1:8" x14ac:dyDescent="0.25">
      <c r="A42" s="4" t="s">
        <v>32</v>
      </c>
      <c r="B42" s="1" t="s">
        <v>177</v>
      </c>
      <c r="C42" s="1" t="s">
        <v>177</v>
      </c>
      <c r="D42" s="1" t="s">
        <v>177</v>
      </c>
      <c r="E42" s="1" t="s">
        <v>177</v>
      </c>
      <c r="F42" s="1" t="s">
        <v>177</v>
      </c>
      <c r="G42" s="1" t="s">
        <v>177</v>
      </c>
      <c r="H42" s="1" t="s">
        <v>177</v>
      </c>
    </row>
    <row r="43" spans="1:8" x14ac:dyDescent="0.25">
      <c r="A43" s="197" t="s">
        <v>6</v>
      </c>
      <c r="B43" s="6" t="s">
        <v>119</v>
      </c>
      <c r="C43" s="153" t="s">
        <v>119</v>
      </c>
      <c r="D43" s="153" t="s">
        <v>119</v>
      </c>
      <c r="E43" s="153" t="s">
        <v>119</v>
      </c>
      <c r="F43" s="153" t="s">
        <v>119</v>
      </c>
      <c r="G43" s="106" t="s">
        <v>119</v>
      </c>
      <c r="H43" s="153" t="s">
        <v>119</v>
      </c>
    </row>
    <row r="44" spans="1:8" ht="15.75" thickBot="1" x14ac:dyDescent="0.3">
      <c r="A44" s="108" t="s">
        <v>5</v>
      </c>
      <c r="B44" s="12" t="s">
        <v>112</v>
      </c>
      <c r="C44" s="10" t="s">
        <v>113</v>
      </c>
      <c r="D44" s="10" t="s">
        <v>114</v>
      </c>
      <c r="E44" s="10" t="s">
        <v>115</v>
      </c>
      <c r="F44" s="10" t="s">
        <v>116</v>
      </c>
      <c r="G44" s="203" t="s">
        <v>117</v>
      </c>
      <c r="H44" s="10" t="s">
        <v>117</v>
      </c>
    </row>
    <row r="45" spans="1:8" x14ac:dyDescent="0.25">
      <c r="A45" s="323"/>
      <c r="B45" s="326"/>
      <c r="C45" s="347"/>
      <c r="D45" s="328"/>
      <c r="E45" s="328"/>
      <c r="F45" s="328"/>
      <c r="G45" s="328"/>
      <c r="H45" s="328"/>
    </row>
    <row r="46" spans="1:8" x14ac:dyDescent="0.25">
      <c r="A46" s="324">
        <f>'UTILITY SYSTEMS'!A14</f>
        <v>0</v>
      </c>
      <c r="B46" s="198"/>
      <c r="C46" s="342">
        <v>3600000</v>
      </c>
      <c r="D46" s="342">
        <v>3600000</v>
      </c>
      <c r="E46" s="342">
        <f>'UTILITY ADDITIONS'!AT13</f>
        <v>0</v>
      </c>
      <c r="F46" s="199"/>
      <c r="G46" s="199"/>
      <c r="H46" s="199"/>
    </row>
    <row r="47" spans="1:8" x14ac:dyDescent="0.25">
      <c r="A47" s="324">
        <f>'UTILITY SYSTEMS'!A15</f>
        <v>0</v>
      </c>
      <c r="B47" s="198"/>
      <c r="C47" s="342">
        <v>400000</v>
      </c>
      <c r="D47" s="342">
        <v>400000</v>
      </c>
      <c r="E47" s="342">
        <f>'UTILITY ADDITIONS'!AT14</f>
        <v>0</v>
      </c>
      <c r="F47" s="199"/>
      <c r="G47" s="199"/>
      <c r="H47" s="199"/>
    </row>
    <row r="48" spans="1:8" x14ac:dyDescent="0.25">
      <c r="A48" s="324">
        <f>'UTILITY SYSTEMS'!A16</f>
        <v>0</v>
      </c>
      <c r="B48" s="198"/>
      <c r="C48" s="342">
        <v>0</v>
      </c>
      <c r="D48" s="342">
        <v>0</v>
      </c>
      <c r="E48" s="342">
        <f>'UTILITY ADDITIONS'!AT15</f>
        <v>0</v>
      </c>
      <c r="F48" s="199"/>
      <c r="G48" s="199"/>
      <c r="H48" s="199"/>
    </row>
    <row r="49" spans="1:8" x14ac:dyDescent="0.25">
      <c r="A49" s="324">
        <f>'UTILITY SYSTEMS'!A17</f>
        <v>0</v>
      </c>
      <c r="B49" s="198"/>
      <c r="C49" s="342">
        <v>0</v>
      </c>
      <c r="D49" s="342">
        <v>0</v>
      </c>
      <c r="E49" s="342">
        <f>'UTILITY ADDITIONS'!AT16</f>
        <v>0</v>
      </c>
      <c r="F49" s="199"/>
      <c r="G49" s="199"/>
      <c r="H49" s="199"/>
    </row>
    <row r="50" spans="1:8" x14ac:dyDescent="0.25">
      <c r="A50" s="324">
        <f>'UTILITY SYSTEMS'!A18</f>
        <v>0</v>
      </c>
      <c r="B50" s="198"/>
      <c r="C50" s="342">
        <v>0</v>
      </c>
      <c r="D50" s="342">
        <v>0</v>
      </c>
      <c r="E50" s="342">
        <f>'UTILITY ADDITIONS'!AT17</f>
        <v>0</v>
      </c>
      <c r="F50" s="199"/>
      <c r="G50" s="199"/>
      <c r="H50" s="199"/>
    </row>
    <row r="51" spans="1:8" x14ac:dyDescent="0.25">
      <c r="A51" s="324">
        <f>'UTILITY SYSTEMS'!A19</f>
        <v>0</v>
      </c>
      <c r="B51" s="198"/>
      <c r="C51" s="342">
        <v>0</v>
      </c>
      <c r="D51" s="342">
        <v>0</v>
      </c>
      <c r="E51" s="342">
        <f>'UTILITY ADDITIONS'!AT18</f>
        <v>0</v>
      </c>
      <c r="F51" s="199"/>
      <c r="G51" s="199"/>
      <c r="H51" s="199"/>
    </row>
    <row r="52" spans="1:8" x14ac:dyDescent="0.25">
      <c r="A52" s="324">
        <f>'UTILITY SYSTEMS'!A20</f>
        <v>0</v>
      </c>
      <c r="B52" s="198"/>
      <c r="C52" s="405">
        <v>0</v>
      </c>
      <c r="D52" s="405">
        <v>0</v>
      </c>
      <c r="E52" s="405">
        <f>'UTILITY ADDITIONS'!AT19</f>
        <v>0</v>
      </c>
      <c r="F52" s="199"/>
      <c r="G52" s="199"/>
      <c r="H52" s="199"/>
    </row>
    <row r="53" spans="1:8" x14ac:dyDescent="0.25">
      <c r="A53" s="325"/>
      <c r="B53" s="199"/>
      <c r="C53" s="405"/>
      <c r="D53" s="405"/>
      <c r="E53" s="405">
        <f>'UTILITY ADDITIONS'!AT20</f>
        <v>0</v>
      </c>
      <c r="F53" s="199"/>
      <c r="G53" s="199"/>
      <c r="H53" s="199"/>
    </row>
    <row r="54" spans="1:8" x14ac:dyDescent="0.25">
      <c r="A54" s="325">
        <f>'UTILITY SYSTEMS'!$A$23</f>
        <v>0</v>
      </c>
      <c r="B54" s="198"/>
      <c r="C54" s="342">
        <v>7000000</v>
      </c>
      <c r="D54" s="342">
        <v>7500000</v>
      </c>
      <c r="E54" s="342">
        <f>'UTILITY ADDITIONS'!AT21</f>
        <v>0</v>
      </c>
      <c r="F54" s="199"/>
      <c r="G54" s="199"/>
      <c r="H54" s="199"/>
    </row>
    <row r="55" spans="1:8" x14ac:dyDescent="0.25">
      <c r="A55" s="325"/>
      <c r="B55" s="199"/>
      <c r="C55" s="342"/>
      <c r="D55" s="342"/>
      <c r="E55" s="342">
        <f>'UTILITY ADDITIONS'!AT22</f>
        <v>0</v>
      </c>
      <c r="F55" s="199"/>
      <c r="G55" s="199"/>
      <c r="H55" s="199"/>
    </row>
    <row r="56" spans="1:8" x14ac:dyDescent="0.25">
      <c r="A56" s="325">
        <f>'UTILITY SYSTEMS'!$A$25</f>
        <v>0</v>
      </c>
      <c r="B56" s="199"/>
      <c r="C56" s="342">
        <v>2500000</v>
      </c>
      <c r="D56" s="342">
        <v>2500000</v>
      </c>
      <c r="E56" s="342">
        <f>'UTILITY ADDITIONS'!AT23</f>
        <v>0</v>
      </c>
      <c r="F56" s="199"/>
      <c r="G56" s="199"/>
      <c r="H56" s="199"/>
    </row>
    <row r="57" spans="1:8" x14ac:dyDescent="0.25">
      <c r="A57" s="325"/>
      <c r="B57" s="199"/>
      <c r="C57" s="342"/>
      <c r="D57" s="342"/>
      <c r="E57" s="342">
        <f>'UTILITY ADDITIONS'!AT24</f>
        <v>0</v>
      </c>
      <c r="F57" s="199"/>
      <c r="G57" s="199"/>
      <c r="H57" s="199"/>
    </row>
    <row r="58" spans="1:8" x14ac:dyDescent="0.25">
      <c r="A58" s="325">
        <f>'UTILITY SYSTEMS'!A27</f>
        <v>0</v>
      </c>
      <c r="B58" s="199"/>
      <c r="C58" s="342">
        <v>300000</v>
      </c>
      <c r="D58" s="342">
        <v>300000</v>
      </c>
      <c r="E58" s="342">
        <f>'UTILITY ADDITIONS'!AT25</f>
        <v>0</v>
      </c>
      <c r="F58" s="199"/>
      <c r="G58" s="199"/>
      <c r="H58" s="199"/>
    </row>
    <row r="59" spans="1:8" x14ac:dyDescent="0.25">
      <c r="A59" s="325">
        <f>'UTILITY SYSTEMS'!A28</f>
        <v>0</v>
      </c>
      <c r="B59" s="199"/>
      <c r="C59" s="405">
        <f>'UTILITY ADDITIONS'!AT26</f>
        <v>0</v>
      </c>
      <c r="D59" s="199">
        <v>0</v>
      </c>
      <c r="E59" s="199">
        <f>'UTILITY ADDITIONS'!AT26</f>
        <v>0</v>
      </c>
      <c r="F59" s="199"/>
      <c r="G59" s="199"/>
      <c r="H59" s="199"/>
    </row>
    <row r="60" spans="1:8" x14ac:dyDescent="0.25">
      <c r="A60" s="325">
        <f>'UTILITY SYSTEMS'!A29</f>
        <v>0</v>
      </c>
      <c r="B60" s="199"/>
      <c r="C60" s="405">
        <f>'UTILITY ADDITIONS'!AT27</f>
        <v>0</v>
      </c>
      <c r="D60" s="199">
        <v>0</v>
      </c>
      <c r="E60" s="199">
        <f>'UTILITY ADDITIONS'!AT27</f>
        <v>0</v>
      </c>
      <c r="F60" s="199"/>
      <c r="G60" s="199"/>
      <c r="H60" s="199"/>
    </row>
    <row r="61" spans="1:8" ht="15.75" thickBot="1" x14ac:dyDescent="0.3">
      <c r="A61" s="325"/>
      <c r="B61" s="327"/>
      <c r="C61" s="344"/>
      <c r="D61" s="327"/>
      <c r="E61" s="327"/>
      <c r="F61" s="327"/>
      <c r="G61" s="327"/>
      <c r="H61" s="327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TCV &amp; ASSESSED SUMMARY</vt:lpstr>
      <vt:lpstr>ASSET SUMMARY</vt:lpstr>
      <vt:lpstr>WIND ENERGY SYSTEMS</vt:lpstr>
      <vt:lpstr>WTG ADDITIONS</vt:lpstr>
      <vt:lpstr>UTILITY SYSTEMS</vt:lpstr>
      <vt:lpstr>UTILITY ADDITIONS</vt:lpstr>
      <vt:lpstr>TCV &amp; ASSESSED</vt:lpstr>
      <vt:lpstr>Historical $</vt:lpstr>
      <vt:lpstr>Part 2 Proration</vt:lpstr>
      <vt:lpstr>AE 4565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</dc:creator>
  <cp:lastModifiedBy>Mike</cp:lastModifiedBy>
  <cp:lastPrinted>2015-02-28T14:37:03Z</cp:lastPrinted>
  <dcterms:created xsi:type="dcterms:W3CDTF">2013-10-23T10:24:25Z</dcterms:created>
  <dcterms:modified xsi:type="dcterms:W3CDTF">2019-01-15T15:06:20Z</dcterms:modified>
</cp:coreProperties>
</file>